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 activeTab="2"/>
  </bookViews>
  <sheets>
    <sheet name="Доходы (прил.1)" sheetId="1" r:id="rId1"/>
    <sheet name="Прил2" sheetId="2" r:id="rId2"/>
    <sheet name="Прил3" sheetId="4" r:id="rId3"/>
  </sheets>
  <externalReferences>
    <externalReference r:id="rId4"/>
  </externalReferences>
  <definedNames>
    <definedName name="_xlnm.Print_Area" localSheetId="0">'Доходы (прил.1)'!$A$1:$J$211</definedName>
    <definedName name="_xlnm.Print_Area" localSheetId="2">Прил3!$A$1:$E$39</definedName>
  </definedNames>
  <calcPr calcId="124519"/>
</workbook>
</file>

<file path=xl/calcChain.xml><?xml version="1.0" encoding="utf-8"?>
<calcChain xmlns="http://schemas.openxmlformats.org/spreadsheetml/2006/main">
  <c r="E6" i="4"/>
  <c r="J188" i="1"/>
  <c r="I188"/>
  <c r="J125" i="2"/>
  <c r="J123"/>
  <c r="J122" s="1"/>
  <c r="J127"/>
  <c r="J129"/>
  <c r="J119"/>
  <c r="J118" s="1"/>
  <c r="H125"/>
  <c r="H123"/>
  <c r="H122" s="1"/>
  <c r="H127"/>
  <c r="H129"/>
  <c r="H119"/>
  <c r="H118" s="1"/>
  <c r="H117" s="1"/>
  <c r="H111"/>
  <c r="H115"/>
  <c r="H110" s="1"/>
  <c r="H109" s="1"/>
  <c r="H101" s="1"/>
  <c r="H84" s="1"/>
  <c r="H103"/>
  <c r="H102"/>
  <c r="H107"/>
  <c r="H106"/>
  <c r="J111"/>
  <c r="J115"/>
  <c r="J110" s="1"/>
  <c r="J109" s="1"/>
  <c r="J101" s="1"/>
  <c r="J103"/>
  <c r="J102"/>
  <c r="J107"/>
  <c r="J106"/>
  <c r="J191"/>
  <c r="J193"/>
  <c r="J190"/>
  <c r="J189" s="1"/>
  <c r="J182" s="1"/>
  <c r="H191"/>
  <c r="H193"/>
  <c r="H190" s="1"/>
  <c r="J185"/>
  <c r="H185"/>
  <c r="H187"/>
  <c r="H184" s="1"/>
  <c r="H183" s="1"/>
  <c r="J80"/>
  <c r="J79" s="1"/>
  <c r="J78" s="1"/>
  <c r="J77" s="1"/>
  <c r="J82"/>
  <c r="H80"/>
  <c r="H79"/>
  <c r="H78" s="1"/>
  <c r="H77" s="1"/>
  <c r="H82"/>
  <c r="H21"/>
  <c r="H18"/>
  <c r="H17"/>
  <c r="H16" s="1"/>
  <c r="J21"/>
  <c r="J18"/>
  <c r="J17" s="1"/>
  <c r="J16" s="1"/>
  <c r="J196"/>
  <c r="J199"/>
  <c r="J195"/>
  <c r="H196"/>
  <c r="H199"/>
  <c r="H195" s="1"/>
  <c r="J184"/>
  <c r="J51"/>
  <c r="H51"/>
  <c r="H50" s="1"/>
  <c r="H49" s="1"/>
  <c r="J50"/>
  <c r="J49"/>
  <c r="J45"/>
  <c r="J43"/>
  <c r="H45"/>
  <c r="H43"/>
  <c r="H42" s="1"/>
  <c r="J178" i="1"/>
  <c r="J177" s="1"/>
  <c r="I178"/>
  <c r="I177" s="1"/>
  <c r="I176" s="1"/>
  <c r="J162"/>
  <c r="J161" s="1"/>
  <c r="I162"/>
  <c r="I161" s="1"/>
  <c r="I160" s="1"/>
  <c r="I155" s="1"/>
  <c r="J183" i="2"/>
  <c r="J40"/>
  <c r="J42"/>
  <c r="J39" s="1"/>
  <c r="J38" s="1"/>
  <c r="H40"/>
  <c r="H39" s="1"/>
  <c r="H38" s="1"/>
  <c r="H13"/>
  <c r="H12"/>
  <c r="H32"/>
  <c r="H31" s="1"/>
  <c r="H30" s="1"/>
  <c r="H36"/>
  <c r="H35"/>
  <c r="H34" s="1"/>
  <c r="J13"/>
  <c r="J12" s="1"/>
  <c r="J11" s="1"/>
  <c r="J32"/>
  <c r="J31"/>
  <c r="J30" s="1"/>
  <c r="J36"/>
  <c r="J35" s="1"/>
  <c r="J34" s="1"/>
  <c r="J65"/>
  <c r="J64" s="1"/>
  <c r="J62"/>
  <c r="J61" s="1"/>
  <c r="J58"/>
  <c r="J57" s="1"/>
  <c r="J54" s="1"/>
  <c r="J155"/>
  <c r="J154"/>
  <c r="J153" s="1"/>
  <c r="J152" s="1"/>
  <c r="H65"/>
  <c r="H64" s="1"/>
  <c r="H62"/>
  <c r="H61" s="1"/>
  <c r="H58"/>
  <c r="H155"/>
  <c r="H154"/>
  <c r="H153" s="1"/>
  <c r="H152" s="1"/>
  <c r="J87"/>
  <c r="J86" s="1"/>
  <c r="J85" s="1"/>
  <c r="J99"/>
  <c r="J150"/>
  <c r="J149" s="1"/>
  <c r="J148" s="1"/>
  <c r="J137"/>
  <c r="J136"/>
  <c r="J135" s="1"/>
  <c r="H87"/>
  <c r="H86" s="1"/>
  <c r="H85" s="1"/>
  <c r="H99"/>
  <c r="H150"/>
  <c r="H149" s="1"/>
  <c r="H148" s="1"/>
  <c r="H137"/>
  <c r="H136"/>
  <c r="H135" s="1"/>
  <c r="J104"/>
  <c r="H104"/>
  <c r="J14"/>
  <c r="H14"/>
  <c r="J146"/>
  <c r="J145" s="1"/>
  <c r="J133"/>
  <c r="J132" s="1"/>
  <c r="H146"/>
  <c r="H145" s="1"/>
  <c r="H133"/>
  <c r="H132" s="1"/>
  <c r="J26" i="1"/>
  <c r="J29"/>
  <c r="J25"/>
  <c r="J22"/>
  <c r="J21"/>
  <c r="J19" s="1"/>
  <c r="J14"/>
  <c r="J13" s="1"/>
  <c r="J99"/>
  <c r="J98" s="1"/>
  <c r="J97" s="1"/>
  <c r="J115"/>
  <c r="J114"/>
  <c r="J107" s="1"/>
  <c r="J145"/>
  <c r="J144" s="1"/>
  <c r="J143" s="1"/>
  <c r="J147"/>
  <c r="J150"/>
  <c r="J149" s="1"/>
  <c r="J153"/>
  <c r="J152" s="1"/>
  <c r="J105"/>
  <c r="J104" s="1"/>
  <c r="J168"/>
  <c r="J167"/>
  <c r="J166" s="1"/>
  <c r="J181"/>
  <c r="J180" s="1"/>
  <c r="J186"/>
  <c r="J201"/>
  <c r="I14"/>
  <c r="I13" s="1"/>
  <c r="I22"/>
  <c r="I26"/>
  <c r="I29"/>
  <c r="I25" s="1"/>
  <c r="I21" s="1"/>
  <c r="I19" s="1"/>
  <c r="I99"/>
  <c r="I98" s="1"/>
  <c r="I97" s="1"/>
  <c r="I115"/>
  <c r="I114"/>
  <c r="I107" s="1"/>
  <c r="I145"/>
  <c r="I144" s="1"/>
  <c r="I143" s="1"/>
  <c r="I147"/>
  <c r="I149"/>
  <c r="I168"/>
  <c r="I167" s="1"/>
  <c r="I166" s="1"/>
  <c r="I181"/>
  <c r="I180"/>
  <c r="I186"/>
  <c r="I201"/>
  <c r="J187"/>
  <c r="I187"/>
  <c r="H112" i="2"/>
  <c r="J112"/>
  <c r="I169" i="1"/>
  <c r="I153"/>
  <c r="I152" s="1"/>
  <c r="J169"/>
  <c r="E18"/>
  <c r="B18"/>
  <c r="J203"/>
  <c r="I203"/>
  <c r="H25" i="2"/>
  <c r="H24"/>
  <c r="H23" s="1"/>
  <c r="H97"/>
  <c r="H96" s="1"/>
  <c r="J25"/>
  <c r="J24" s="1"/>
  <c r="J23" s="1"/>
  <c r="J97"/>
  <c r="J96"/>
  <c r="D6" i="4"/>
  <c r="E100" i="1"/>
  <c r="B100"/>
  <c r="E99"/>
  <c r="B99"/>
  <c r="J94" i="2"/>
  <c r="J92"/>
  <c r="J91" s="1"/>
  <c r="J90" s="1"/>
  <c r="J66"/>
  <c r="H94"/>
  <c r="H92"/>
  <c r="H91"/>
  <c r="H90" s="1"/>
  <c r="H66"/>
  <c r="E30" i="1"/>
  <c r="B30"/>
  <c r="E29"/>
  <c r="B29"/>
  <c r="J101"/>
  <c r="J206"/>
  <c r="I101"/>
  <c r="J142" i="2"/>
  <c r="J141" s="1"/>
  <c r="J140" s="1"/>
  <c r="H142"/>
  <c r="H141"/>
  <c r="J143"/>
  <c r="H143"/>
  <c r="J59"/>
  <c r="I206" i="1"/>
  <c r="G155"/>
  <c r="F155"/>
  <c r="E155" s="1"/>
  <c r="D155"/>
  <c r="C155"/>
  <c r="B155"/>
  <c r="E118"/>
  <c r="B118"/>
  <c r="E116"/>
  <c r="B116"/>
  <c r="J74" i="2"/>
  <c r="J73"/>
  <c r="J72" s="1"/>
  <c r="J69"/>
  <c r="J68" s="1"/>
  <c r="J55"/>
  <c r="H55"/>
  <c r="I13"/>
  <c r="I12" s="1"/>
  <c r="I11" s="1"/>
  <c r="I10" s="1"/>
  <c r="I140"/>
  <c r="H69"/>
  <c r="H68"/>
  <c r="H74"/>
  <c r="H73"/>
  <c r="H72" s="1"/>
  <c r="J11" i="1"/>
  <c r="C10"/>
  <c r="D10"/>
  <c r="B10" s="1"/>
  <c r="F10"/>
  <c r="G10"/>
  <c r="E10"/>
  <c r="B11"/>
  <c r="E11"/>
  <c r="B12"/>
  <c r="E12"/>
  <c r="B16"/>
  <c r="E16"/>
  <c r="C36"/>
  <c r="C19"/>
  <c r="D19"/>
  <c r="B19"/>
  <c r="F36"/>
  <c r="F19"/>
  <c r="G19"/>
  <c r="E19"/>
  <c r="C20"/>
  <c r="D20"/>
  <c r="F20"/>
  <c r="G20"/>
  <c r="E20" s="1"/>
  <c r="B31"/>
  <c r="E31"/>
  <c r="B32"/>
  <c r="E32"/>
  <c r="B33"/>
  <c r="E33"/>
  <c r="J34"/>
  <c r="B35"/>
  <c r="E35"/>
  <c r="D36"/>
  <c r="G36"/>
  <c r="E36" s="1"/>
  <c r="B41"/>
  <c r="E41"/>
  <c r="B42"/>
  <c r="E42"/>
  <c r="B43"/>
  <c r="E43"/>
  <c r="B44"/>
  <c r="E44"/>
  <c r="B45"/>
  <c r="E45"/>
  <c r="J45"/>
  <c r="B46"/>
  <c r="E46"/>
  <c r="B47"/>
  <c r="E47"/>
  <c r="J48"/>
  <c r="J47"/>
  <c r="B48"/>
  <c r="E48"/>
  <c r="B49"/>
  <c r="E49"/>
  <c r="B52"/>
  <c r="E52"/>
  <c r="B53"/>
  <c r="E53"/>
  <c r="B54"/>
  <c r="E54"/>
  <c r="B55"/>
  <c r="E55"/>
  <c r="B56"/>
  <c r="E56"/>
  <c r="B57"/>
  <c r="E57"/>
  <c r="B58"/>
  <c r="E58"/>
  <c r="B59"/>
  <c r="E59"/>
  <c r="J59"/>
  <c r="B60"/>
  <c r="E60"/>
  <c r="B61"/>
  <c r="E61"/>
  <c r="B62"/>
  <c r="E62"/>
  <c r="B63"/>
  <c r="E63"/>
  <c r="B64"/>
  <c r="E64"/>
  <c r="J64"/>
  <c r="B65"/>
  <c r="E65"/>
  <c r="B66"/>
  <c r="E66"/>
  <c r="B67"/>
  <c r="E67"/>
  <c r="B68"/>
  <c r="E68"/>
  <c r="J68"/>
  <c r="B69"/>
  <c r="E69"/>
  <c r="B70"/>
  <c r="E70"/>
  <c r="J71"/>
  <c r="J70" s="1"/>
  <c r="C71"/>
  <c r="B71" s="1"/>
  <c r="D71"/>
  <c r="F71"/>
  <c r="G71"/>
  <c r="E71"/>
  <c r="B72"/>
  <c r="E72"/>
  <c r="B74"/>
  <c r="E74"/>
  <c r="B75"/>
  <c r="E75"/>
  <c r="J82"/>
  <c r="J85"/>
  <c r="J77" s="1"/>
  <c r="B78"/>
  <c r="C79"/>
  <c r="D79"/>
  <c r="B79" s="1"/>
  <c r="F79"/>
  <c r="G79"/>
  <c r="E79"/>
  <c r="J92"/>
  <c r="B81"/>
  <c r="E81"/>
  <c r="B83"/>
  <c r="E83"/>
  <c r="B84"/>
  <c r="E84"/>
  <c r="B85"/>
  <c r="E85"/>
  <c r="B86"/>
  <c r="E86"/>
  <c r="B87"/>
  <c r="E87"/>
  <c r="J111"/>
  <c r="J110" s="1"/>
  <c r="J90"/>
  <c r="J87"/>
  <c r="B88"/>
  <c r="E88"/>
  <c r="B89"/>
  <c r="E89"/>
  <c r="B90"/>
  <c r="E90"/>
  <c r="B91"/>
  <c r="E91"/>
  <c r="B93"/>
  <c r="E93"/>
  <c r="B94"/>
  <c r="E94"/>
  <c r="B95"/>
  <c r="E95"/>
  <c r="B102"/>
  <c r="E102"/>
  <c r="C111"/>
  <c r="D111"/>
  <c r="B111" s="1"/>
  <c r="F111"/>
  <c r="G111"/>
  <c r="E111"/>
  <c r="B108"/>
  <c r="E108"/>
  <c r="B112"/>
  <c r="E112"/>
  <c r="B113"/>
  <c r="E113"/>
  <c r="B119"/>
  <c r="E119"/>
  <c r="B120"/>
  <c r="E120"/>
  <c r="J121"/>
  <c r="J120"/>
  <c r="B121"/>
  <c r="E121"/>
  <c r="B122"/>
  <c r="E122"/>
  <c r="B123"/>
  <c r="E123"/>
  <c r="B124"/>
  <c r="E124"/>
  <c r="B125"/>
  <c r="E125"/>
  <c r="B126"/>
  <c r="E126"/>
  <c r="B127"/>
  <c r="E127"/>
  <c r="B128"/>
  <c r="E128"/>
  <c r="J128"/>
  <c r="B129"/>
  <c r="E129"/>
  <c r="J130"/>
  <c r="B131"/>
  <c r="E131"/>
  <c r="J132"/>
  <c r="B134"/>
  <c r="E134"/>
  <c r="J135"/>
  <c r="J137"/>
  <c r="C141"/>
  <c r="D141"/>
  <c r="B141"/>
  <c r="F141"/>
  <c r="G141"/>
  <c r="E141" s="1"/>
  <c r="J141"/>
  <c r="C156"/>
  <c r="D156"/>
  <c r="B156" s="1"/>
  <c r="F156"/>
  <c r="E156" s="1"/>
  <c r="G156"/>
  <c r="B157"/>
  <c r="E157"/>
  <c r="C210"/>
  <c r="F210"/>
  <c r="D210"/>
  <c r="E210"/>
  <c r="G107"/>
  <c r="C107"/>
  <c r="B20"/>
  <c r="B210"/>
  <c r="G210"/>
  <c r="F107"/>
  <c r="E107" s="1"/>
  <c r="J79"/>
  <c r="B36"/>
  <c r="I10" l="1"/>
  <c r="I8" s="1"/>
  <c r="J10"/>
  <c r="H57" i="2"/>
  <c r="H54" s="1"/>
  <c r="J160" i="1"/>
  <c r="J155" s="1"/>
  <c r="J176"/>
  <c r="H189" i="2"/>
  <c r="H182" s="1"/>
  <c r="J117"/>
  <c r="H11"/>
  <c r="J84"/>
  <c r="J10" s="1"/>
  <c r="D107" i="1"/>
  <c r="B107" s="1"/>
  <c r="J8" l="1"/>
  <c r="H10" i="2"/>
</calcChain>
</file>

<file path=xl/sharedStrings.xml><?xml version="1.0" encoding="utf-8"?>
<sst xmlns="http://schemas.openxmlformats.org/spreadsheetml/2006/main" count="1270" uniqueCount="571">
  <si>
    <t>006 1 11 05013 10 1000 120</t>
  </si>
  <si>
    <t>000 1 17 01050 10 0000 180</t>
  </si>
  <si>
    <t>Субсидии на софинансирование расходных обязательств по обеспечению доплат к пенсии муниципальным служащим и выборных должностных лиц</t>
  </si>
  <si>
    <t>790 2 19 05000 10 0000 151</t>
  </si>
  <si>
    <t>182 101 0202001 1000 110</t>
  </si>
  <si>
    <t>182 101 0201001 1000 110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</si>
  <si>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</si>
  <si>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 (перерасчеты, недоимка и задолженность по соответствующему платежу)</t>
  </si>
  <si>
    <t>9100000</t>
  </si>
  <si>
    <t>Расходы на содержание органов местного самоуправления и обеспечение их функций</t>
  </si>
  <si>
    <t>9109101</t>
  </si>
  <si>
    <t>Администрация поселения</t>
  </si>
  <si>
    <t>9300000</t>
  </si>
  <si>
    <t>9309101</t>
  </si>
  <si>
    <t>9000000</t>
  </si>
  <si>
    <t>9009001</t>
  </si>
  <si>
    <t>Выполнение переданных государственных полномочий</t>
  </si>
  <si>
    <t>9500000</t>
  </si>
  <si>
    <t>Доплаты к пенсии муниципальным служащим и лицам, замещавшим выборные должности местного самоуправления в соответствии с законодательством Ненецкого автономного округа и нормативными актами муниципального образования</t>
  </si>
  <si>
    <t>9008925</t>
  </si>
  <si>
    <t>Иные межбюджетные трансферты за счет средств резервного фонда Администрации муниципального района "Заполярный район"</t>
  </si>
  <si>
    <t>Субвенции  местным бюджетам на осуществление отдельных государственных полномочий Ненецкого автономного округа   в сфере административных правонарушений</t>
  </si>
  <si>
    <t>9507921</t>
  </si>
  <si>
    <t>Другие непрограммные расходы</t>
  </si>
  <si>
    <t>9800000</t>
  </si>
  <si>
    <t>9809108</t>
  </si>
  <si>
    <t>Доходы, получаемые в виде арендной платы за земельные участки, госсобственность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</si>
  <si>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</si>
  <si>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Главный распорядитель бюд.сред.</t>
  </si>
  <si>
    <t>000 1 13 00000 00 0000 000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</si>
  <si>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</si>
  <si>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</si>
  <si>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</si>
  <si>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НАЛОГОВЫЕ И НЕНАЛОГОВЫЕ ДОХОДЫ</t>
  </si>
  <si>
    <t>ЗЕМЕЛЬНЫЙ НАЛОГ</t>
  </si>
  <si>
    <t>000 2 02 00000 00 0000 000</t>
  </si>
  <si>
    <t>000 2 02 01000 00 0000 151</t>
  </si>
  <si>
    <t>790 2 02 01001 10 0000 151</t>
  </si>
  <si>
    <t>000 2 02 02000 00 0000 151</t>
  </si>
  <si>
    <t>Прочие субсидии</t>
  </si>
  <si>
    <t>000 2 02 02999 00 0000 151</t>
  </si>
  <si>
    <t>790 2 02 02999 10 0000 151</t>
  </si>
  <si>
    <t xml:space="preserve">Субвенции бюджетам субъектов Российской Федерации и муниципальных образований 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</si>
  <si>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</si>
  <si>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Субвенция местным бюджетам на выполнение передаваемых полномочий субъектов Российской Федерации</t>
  </si>
  <si>
    <t xml:space="preserve">Иные межбюджетные трансферты </t>
  </si>
  <si>
    <t>000 2 02 03000 00 0000 151</t>
  </si>
  <si>
    <t>790 2 02 03015 10 0000 151</t>
  </si>
  <si>
    <t>790 2 02 03024 10 0000 151</t>
  </si>
  <si>
    <t>Субсидия в рамках муниципальной программы "Социальное развитие поселений на территории муниципального образования "Муниципальный район "Заполярный район" на 2014-2016 годы"</t>
  </si>
  <si>
    <t>Социальное обеспечение и иные выплаты населению</t>
  </si>
  <si>
    <t>000 2 02 04000 00 0000 151</t>
  </si>
  <si>
    <t xml:space="preserve">Дотации бюджетам субъектов Российской Федерации и муниципальных образований </t>
  </si>
  <si>
    <t>консолидированный бюджет (ЗАТО)</t>
  </si>
  <si>
    <t xml:space="preserve"> субъект Российской Федерации </t>
  </si>
  <si>
    <t>местные бюджеты (ЗАТО)</t>
  </si>
  <si>
    <t>3</t>
  </si>
  <si>
    <t>ДОХОДЫ бюджета - всего</t>
  </si>
  <si>
    <t>в том числе:</t>
  </si>
  <si>
    <t>000 1 00 00000 00 0000 000</t>
  </si>
  <si>
    <t xml:space="preserve"> -                 по налогу на прибыль организаций зачисляемые в бюджеты субъектов РФ</t>
  </si>
  <si>
    <t>18210101012024000110</t>
  </si>
  <si>
    <t>*</t>
  </si>
  <si>
    <t>Государственная программа Ненецкого автономного округа "Обеспечение доступным и комфортным жильем и коммунальными услугами Ненецкого автономного округа"</t>
  </si>
  <si>
    <t>525 58 00</t>
  </si>
  <si>
    <t>Подпрограмма "Обеспечение земельных участков коммунальной и транспортной инфраструктурами в целях жилищного строительства" (за счет средств окружного бюджета)</t>
  </si>
  <si>
    <t>525 80 13</t>
  </si>
  <si>
    <t>000 219 00000 00 0000 000</t>
  </si>
  <si>
    <t>-налог на прибыль организаций, зачисляемый в местный бюджет (в части сумм по расчетам за 2004 год и погашения задолженности прошлых лет)</t>
  </si>
  <si>
    <t>18210901000031000110</t>
  </si>
  <si>
    <t>Налог на доходы физических лиц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</si>
  <si>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</si>
  <si>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</si>
  <si>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182 1 06 01020 04 1000 110</t>
  </si>
  <si>
    <t>Земельный налог</t>
  </si>
  <si>
    <t>Транспортный налог с  организаций</t>
  </si>
  <si>
    <t>00010604011020000110</t>
  </si>
  <si>
    <t>Транспортный налог с  физических лиц</t>
  </si>
  <si>
    <t>00010604012021000110</t>
  </si>
  <si>
    <t>Субсидии местным бюджетам на софинансирование расходных обязательств в части оплаты расходов по представлению мунципальным служащим гарантий, установленных трудовым законодательством, в случае их увольнения в связи с сокращением штатной численности</t>
  </si>
  <si>
    <t>Субвенция местным бюджетам на осуществление государственного полномочия Ненецкого автономного округа по представлению социальной поддержки, связанной с обеспечением детей, обучающихся в общеобразовательных организациях (начального общего, основного общего, среднего общего образования) горячим питанием во время каникул, в праздничные и выходные дни</t>
  </si>
  <si>
    <t xml:space="preserve">к Постановлению №   от 21 октября 2015г  </t>
  </si>
  <si>
    <t xml:space="preserve">к Постановлению №  от   21 октября  2015г  </t>
  </si>
  <si>
    <t xml:space="preserve">                                                                                                           к Постановлению №  от 21 октября 2015г   </t>
  </si>
  <si>
    <t>Налог на игорный бизнес</t>
  </si>
  <si>
    <t>00010605000000000110</t>
  </si>
  <si>
    <t>00010605010021000110</t>
  </si>
  <si>
    <t>18210606000031000110</t>
  </si>
  <si>
    <t>Налоги и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</si>
  <si>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</si>
  <si>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</si>
  <si>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18210701000010000110</t>
  </si>
  <si>
    <t>18210701010010000110</t>
  </si>
  <si>
    <t>Нефть</t>
  </si>
  <si>
    <t>18210701011011000110</t>
  </si>
  <si>
    <t>-газовый конденсат из всех видов месторожд. углеводородного сырья</t>
  </si>
  <si>
    <t>18210701013011000110</t>
  </si>
  <si>
    <t xml:space="preserve">-налог на добычу общераспространенных полезных ископаемых </t>
  </si>
  <si>
    <t>18210701020011000110</t>
  </si>
  <si>
    <t>Водный налог</t>
  </si>
  <si>
    <t>18210703000011000110</t>
  </si>
  <si>
    <t>Сбор за пользования объектами животного мира и объектами водных биологических ресурсов</t>
  </si>
  <si>
    <t>18210704000010000110</t>
  </si>
  <si>
    <t>18210704020011000110</t>
  </si>
  <si>
    <t xml:space="preserve">-регулярные платежи за добычу полезных ископаемых (роялти) при исполн.согл.о разделе продукции </t>
  </si>
  <si>
    <t>1050360</t>
  </si>
  <si>
    <t>Платежи за пользование лесным фондом,в части мин.ставок за древ.,зачисляемые в федер.бюджет</t>
  </si>
  <si>
    <t>1050400</t>
  </si>
  <si>
    <t>-лесные подати,зачисляемые в федер.бюджет</t>
  </si>
  <si>
    <t>-арендная плата за пользование лесным фондом ,зачисляемые в федер.бюджет</t>
  </si>
  <si>
    <t>1050700</t>
  </si>
  <si>
    <t>-земельный налог за земли сельскохозяйственного назначения</t>
  </si>
  <si>
    <t>-земельный налог за земли городов и поселков</t>
  </si>
  <si>
    <t>000 1 09 00000 00 0000 000</t>
  </si>
  <si>
    <t>Налоги на имущество</t>
  </si>
  <si>
    <t>000 1 09 04000 00 0000 110</t>
  </si>
  <si>
    <t>182 1 09 04053 10 0000 110</t>
  </si>
  <si>
    <t>-земельный налог за другие земли несельскохозяйственного назначения</t>
  </si>
  <si>
    <t>1050800</t>
  </si>
  <si>
    <t>Сбор за пользование объектами животного мира</t>
  </si>
  <si>
    <t>1050801</t>
  </si>
  <si>
    <t>Отчисления на воспроизводство минерально-сырьевой базы</t>
  </si>
  <si>
    <t>1050900</t>
  </si>
  <si>
    <t xml:space="preserve"> -отчисления на воспроизводство минерально-сырьевой базы, зачисляемые в бюджет субъекта Российской Федерации</t>
  </si>
  <si>
    <t>1050903</t>
  </si>
  <si>
    <t>Государственная пошлина</t>
  </si>
  <si>
    <t>00010800000000000000</t>
  </si>
  <si>
    <t xml:space="preserve"> -государственная пошлина по делам ,рассматриваемым в судах</t>
  </si>
  <si>
    <t>43710803000010000110</t>
  </si>
  <si>
    <t>43710803010010000110</t>
  </si>
  <si>
    <t>-государственная пошлина  за совершение нотариальных действий (за исключением действий, совершаемых консульскими учреждениями Российской Федерации</t>
  </si>
  <si>
    <t>31810804000011000110</t>
  </si>
  <si>
    <t>-государственная пошлина за совершение нотариальных действий, за государственную регистрацию актов гражданского состояния и другие юридически значимые действия, за рассмотрение и выдачу документов, связанных с приобретением гражданства Российской Федераци</t>
  </si>
  <si>
    <t>32110805000011000110</t>
  </si>
  <si>
    <t>-государственная пошлина за соверш.действ.связанных с приобретен.гражданства</t>
  </si>
  <si>
    <t>19210806000011000110</t>
  </si>
  <si>
    <t>-государственная пошлина за государственную регистрацию транспортных средств</t>
  </si>
  <si>
    <t>00010807000010000110</t>
  </si>
  <si>
    <t>00010807140011000110</t>
  </si>
  <si>
    <t>Ззадолженность по отмененным налогам,сборам и иным обязательным платежам</t>
  </si>
  <si>
    <t>00010900000000000000</t>
  </si>
  <si>
    <t>18210901000030000110</t>
  </si>
  <si>
    <t>платежи за добычу общераспр.</t>
  </si>
  <si>
    <t>18210903021031000110</t>
  </si>
  <si>
    <t>Возврат остатков субсидий, субвенций и иных межбюджетных трансфертов,  имеющих целевое назначение, прошлых лет из бюджетов поселений.</t>
  </si>
  <si>
    <t>Возврат остатков субсидий, субвенций и иных межбюджетных трансфертов,  имеющих целевое назначение, прошлых лет.</t>
  </si>
  <si>
    <t>000 2 19 00000 00 0000 000</t>
  </si>
  <si>
    <t xml:space="preserve">790 2 19 05000 10 0000 151 </t>
  </si>
  <si>
    <t>Прочие налоги и сборы  (по отмененным налогам и сборам субъектов РФ)</t>
  </si>
  <si>
    <t>00610906000020000110</t>
  </si>
  <si>
    <t>прочие налоги и сборы</t>
  </si>
  <si>
    <t>00610906030020000110</t>
  </si>
  <si>
    <t xml:space="preserve"> -сбор на нужды образовательных учреждений с юридических лиц</t>
  </si>
  <si>
    <t>00010906020020000110</t>
  </si>
  <si>
    <t>Субвенция местным бюджетам поселений на осуществление государственного полномочия Ненецкого автономного округа по пердоставлению социальной поддержки, связанной с обеспечением детей, обучающихся в общеобразовательных организациях (начального общего, основного общего, среднего общего образования) горячим питанием во время каникул, в праздничные и выходные дни</t>
  </si>
  <si>
    <t>Иные межбюджетные трансферты на предоставление грантов сельским поселениям на благоустройство территорий (за счет средств окружного бюджета)</t>
  </si>
  <si>
    <t>Налог на доходы физических лиц c доходов, полученных от осуществления деятельности физическими лицами, зарегистрированными в качестве индивидуальных предпринимателей,частных нотариусов, учредившихся адвокадские кабинеты, и других лиц,занимающихся частной практикой в соответствии со статьей 227 Налогового кодекса Российской Федерации</t>
  </si>
  <si>
    <t>182 101 0203001 1000 110</t>
  </si>
  <si>
    <t>Налог на доходы физических лиц с доходов, полученных физическими лицами  в соответствии со статьёй 228 Налогового кодекса Российской Федерации</t>
  </si>
  <si>
    <t>182 1 06 01030 10 2100 110</t>
  </si>
  <si>
    <t>182 1 06 06013 10 2100 110</t>
  </si>
  <si>
    <t>Прочие налоги и сборы  (по отмененным  местным налогам и сборам )</t>
  </si>
  <si>
    <t>00010907000030000110</t>
  </si>
  <si>
    <t>-налог на рекламу</t>
  </si>
  <si>
    <t>00010907010030000110</t>
  </si>
  <si>
    <t>Иные межбюджетные трансферты из резервного фонда Администрации МР "Заполярный район" на оказание материальной помощи Талеевой Л.А.</t>
  </si>
  <si>
    <t xml:space="preserve">Иные межбюджетные трансферты на выполнение мероприятий, предусмотренных муниципальной программой "Поддержка муниципальных образований в сфере обращения с отходами производства и потребления на территории  муниципального района "Муниципальный района"Заполярный район" на 2015год" </t>
  </si>
  <si>
    <t xml:space="preserve"> -целевые сборы с граждан и предприятий, учреждений и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</si>
  <si>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</si>
  <si>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18210907050030000110</t>
  </si>
  <si>
    <t>ЗАДОЛЖЕННОСТЬ И ПЕРЕРАСЧЕТЫ ПО ОТМЕНЕННЫМ НАЛОГАМ, СБОРАМ И ИНЫМ ОБЯЗАТЕЛЬНЫМ ПЛАТЕЖАМ</t>
  </si>
  <si>
    <t>18210900000000000000</t>
  </si>
  <si>
    <t>Земельный налог (по обязательствам, возникшим до 01.01.06г.), мобилизуемый на территориях поселений</t>
  </si>
  <si>
    <t>182 1 09 04050 10 2000 110</t>
  </si>
  <si>
    <t>ДОХОДЫ ОТ ИСПОЛЬЗОВАНИЯ ИМУЩЕСТВА, НАХОДЯЩЕГОСЯ В ГОСУДАРСТВЕННОЙ И МУНИЦИПАЛЬНОЙ СОБСТВЕННОСТИ</t>
  </si>
  <si>
    <t>Проценты ,полученные от предост.бюджетных кредитов</t>
  </si>
  <si>
    <t>00611103000020000120</t>
  </si>
  <si>
    <t>проценты ,полученные от предост.бюджетных кредитов</t>
  </si>
  <si>
    <t>00611103020020000120</t>
  </si>
  <si>
    <t>Арендная плата за земли наход.в гос.соб-ти</t>
  </si>
  <si>
    <t>00611105010000000120</t>
  </si>
  <si>
    <t>арендная плата за земли наход.в гос.соб-ти,до разгран.гос.соб-ти</t>
  </si>
  <si>
    <t>00611105000000000120</t>
  </si>
  <si>
    <t>00011105011010000120</t>
  </si>
  <si>
    <t>-арендная плата за земли городских  поселений</t>
  </si>
  <si>
    <t xml:space="preserve">Субвенция  бюджетам сельских  поселений на осуществление  первичного воинского учета на территориях, где отсутствуют военные комиссариаты  </t>
  </si>
  <si>
    <t>Межбюджетные трансферты из бюджетов поселений в бюджеты муниципальных районов на осуществление полномочий на определение поставщиков (подрядчиков,исполнителей) для муниципальных заказчиков, действующих от имени поселения, муниципальных казенных и бюджетных учреждений поселения и (или) уполномоченных органов, уполномоченных учреждений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</si>
  <si>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</si>
  <si>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</si>
  <si>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Муниципальная  программа "Защита населения и территории от чрезвычайных ситуаций,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 за счет средств районного бюджета</t>
  </si>
  <si>
    <t>Муниципальная программа "Развитие  транспортной инфраструктуры муниципального образования "Муниципальный район "Заполярный район" на 2012-2017 годы"</t>
  </si>
  <si>
    <t>3400000</t>
  </si>
  <si>
    <t xml:space="preserve">Иные межбюджетные трансферты в рамках муниципальной  программы "Развитие  транспортной инфраструктуры муниципального образования "Муниципальный район "Заполярный район" на 2012-2017 годы" за счет средств районного бюджета </t>
  </si>
  <si>
    <t>Мероприятия в рамках муниципальных программ за счет средств районного бюджета</t>
  </si>
  <si>
    <t>Иные межбюджетные трансферты в рамках муниципальной программы "Социальное развитие поселений на территории муниципального образования "Муниципальный район"Заполярный район" на 2014-2015 годы" за счет средств районного бюджета</t>
  </si>
  <si>
    <t>Предоставление субсидий на возмещение убытков, связанных с оказанием банных услуг по тарифам, не обеспечивающим возмещение издержек</t>
  </si>
  <si>
    <t>9807982</t>
  </si>
  <si>
    <t>Межбюджетные трансферты на предоставление грантов поселениям на благоустройство территорий за счет средств окружного бюджета</t>
  </si>
  <si>
    <t>312</t>
  </si>
  <si>
    <t>Социальное обеспечение населения</t>
  </si>
  <si>
    <t xml:space="preserve">Резервный фонд </t>
  </si>
  <si>
    <t>Субсидии местным бюджетам на предоставление социальной поддержки неработающих граждан пожилого возраста, в виде представления бесплатного посещения общественных бань</t>
  </si>
  <si>
    <t>00011105012030000120</t>
  </si>
  <si>
    <t>-арендная плата за другие земли несельскохозяйственного назначения</t>
  </si>
  <si>
    <t>005 1 11 05014 03 0000 120</t>
  </si>
  <si>
    <t xml:space="preserve">-арендная плата за  земли,находящиеся вмуниципальной собственности </t>
  </si>
  <si>
    <t>2010233</t>
  </si>
  <si>
    <t>-прочие доходы от сдачи в аренду имущества, находящегося в государственной и муниципальной собственности</t>
  </si>
  <si>
    <t>-прочие доходы от сдачи в аренду имущества, находящегося в собственности субъектов РФ</t>
  </si>
  <si>
    <t>ВОЗВРАТ ОСТАТКОВ СУБСИДИЙ, СУБВЕНЦИЙ И ИНЫХ МЕЖБЮДЖЕТНЫХ ТРАНСФЕРТОВ, ИМЕЮЩИХ ЦЕЛЕВОЕ НАЗНАЧЕНИЕ, ПРОШЛЫХ ЛЕТ</t>
  </si>
  <si>
    <t>2010242</t>
  </si>
  <si>
    <t>прочие доходы от сдачи в аренду имущества,находящегося в муниц.собственности</t>
  </si>
  <si>
    <t>Субвенция на предоставление единовременной компенсационной выплаты гражданам, достигшим 70-летнего возраста на капитальный ремонт находящегося в их собственности жилого помещения, в соответствии со статьей 2.4 закона Ненцкого автономного округа от 27 февраля 2007 года N 13-ОЗ "О дополнительных мерах социальной поддержки отдельных категорий граждан и порядке наделеня органов местного смаоуправления отдельными государственными полномочиями Ненецкого автономного округа по предоставлению дополнительных мер соцальной поддержки"</t>
  </si>
  <si>
    <t>Прочие неналоговые доходы</t>
  </si>
  <si>
    <t>000 1 17 01000 00 0000 000</t>
  </si>
  <si>
    <t>Невыясненные поступления</t>
  </si>
  <si>
    <t>000 1 17 01000 00 0000 180</t>
  </si>
  <si>
    <t>ИСТОЧНИКИ внутреннего финансирования дефицита местного бюджета за девять месяцев 2015 года</t>
  </si>
  <si>
    <t>Уточненный  план на девять месяцев 2015 года   тыс.руб.</t>
  </si>
  <si>
    <t>Кассовое исполнение за девять месяцев  2015 года  тыс.руб.</t>
  </si>
  <si>
    <t>-26162,4</t>
  </si>
  <si>
    <t>26210,1</t>
  </si>
  <si>
    <t>-24820,7</t>
  </si>
  <si>
    <t>19943,9</t>
  </si>
  <si>
    <t>9307970</t>
  </si>
  <si>
    <t>Невыясненные поступления, зачисляемые в бюджеты поселений</t>
  </si>
  <si>
    <t>Субсидии, предусмотренные подпрограммой "Реализация государственной молодежной политики в Ненецком автономном округе (2014-2016 годы) государственной программы Ненецкого автономного округа "Молодежь Ненецкого автономного округа"</t>
  </si>
  <si>
    <t>Субсидии  на предоставление социальной поддержки неработающих граждан пожилого возраста, в виде предоставления бесплатного посещения общественных бань</t>
  </si>
  <si>
    <t>Иные межбюджетные трансферты в рамках муниципальной программы "Поддержка муниципальных образований по развитию инженерной инфраструктуры в сфере обращения с отходами производства ипотребления на территори МО "Муниципальный район "Заполярный район" на 2014-2020 годы"</t>
  </si>
  <si>
    <t>Иные межбюджетные трансферты из резервного фонда Администрации МР "Заполярный район" на оказание материальной помощи Вылко М.П.</t>
  </si>
  <si>
    <t>Иные межбюджетные трансферты в рамках муниципальной программы "Энергоэффективность и развитие энергетики муниципального района "Заполярный район" на 2014-2018 годы"</t>
  </si>
  <si>
    <t>000 2 02 04999 00 0000 151</t>
  </si>
  <si>
    <t>Субвенция на изготовление и установку надгробных памятников с целью увековечивания памяти участникам  Великой Отечественной войны 1941-1945 годов, умерших  до 12 июня 1990 года</t>
  </si>
  <si>
    <t>Проценты, полученные от размещения в банках и кредитных организациях временно свободных средств бюджета</t>
  </si>
  <si>
    <t>Проценты, полученные от размещения в банках и кредитных организациях временно свободных средств бюджетов субъктов РФ</t>
  </si>
  <si>
    <t>Проценты, полученные от предоставления бюджетных кредитов (бюджетных ссуд) внутри страны</t>
  </si>
  <si>
    <t>19369,3</t>
  </si>
  <si>
    <t>11720,9</t>
  </si>
  <si>
    <t>Межбюджетные трансферты бюджетам муниципальных районов из бюджетов поселений и межбюджетные трансферты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</si>
  <si>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Проценты полученные от предоствл.бюд.кредитов ,зачисляемых в бюджеты субъектов</t>
  </si>
  <si>
    <t>2010402</t>
  </si>
  <si>
    <t xml:space="preserve">Проценты полученные от предоствл.бюд.кредитов ,зачисляемых в местные бюджеты </t>
  </si>
  <si>
    <t>2010403</t>
  </si>
  <si>
    <t>Возмещение потерь сельскохозяйственного производства, связанных с изъятием сельскохозяйственных угодий</t>
  </si>
  <si>
    <t>Доходы от оказания услуг или компенсации затрат государства</t>
  </si>
  <si>
    <t>2010600</t>
  </si>
  <si>
    <t xml:space="preserve"> -плата за выдаваемые паспорта, в том числе заграничные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</si>
  <si>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</si>
  <si>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</si>
  <si>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</si>
  <si>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</si>
  <si>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</si>
  <si>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Иные межбюджетные трансферты в целях софинансирования расходных обязательств Администрации поселения по организации и проведению районных мероприятий, предусмотренных муниципальной программой "Развитию физической культуры и спорта в Заполярном районе на 2014-2018 годы"</t>
  </si>
  <si>
    <t xml:space="preserve">Иные межбюджетные трансферты, передаваемые бюджетам муниципальных образований на выполнение мероприятий, предусмотренных в рамках муниципальной программы "Сохранение и развитие культуры муниципального района   "Заполярный район" на 2014-2018годы" </t>
  </si>
  <si>
    <t>360</t>
  </si>
  <si>
    <t xml:space="preserve">Источники внутреннего финансирования дефицитов бюджетов </t>
  </si>
  <si>
    <t>- прочие поступления от использования имущества, находящегося в госуд. и муниципальной собственности</t>
  </si>
  <si>
    <t>000 1 11 08000 00 0000 120</t>
  </si>
  <si>
    <t>- прочие поступления от использования имущества, находящегося в муниципальной собственности</t>
  </si>
  <si>
    <t>000 1 11 08043 03 0000 120</t>
  </si>
  <si>
    <t>ПЛАТЕЖИ ПРИ ПОЛЬЗОВАНИИ ПРИРОДНЫМИ РЕСУРСАМИ</t>
  </si>
  <si>
    <t>00011200000000000000</t>
  </si>
  <si>
    <t>платежи за негативное воздействие</t>
  </si>
  <si>
    <t>49811201000011000120</t>
  </si>
  <si>
    <t>Регул.платежи за польз.недрами,кроме взим.с пользов.недр осущ.поиск и разв,месторожден.</t>
  </si>
  <si>
    <t>18211202000010000120</t>
  </si>
  <si>
    <t>18211202030011000120</t>
  </si>
  <si>
    <t>Доходы от оказания услуг</t>
  </si>
  <si>
    <t>18211301000000000130</t>
  </si>
  <si>
    <t>Прочие лицензионные сборы</t>
  </si>
  <si>
    <t>18211302020000000130</t>
  </si>
  <si>
    <t>Прочие лицензионные сборы субъектов РФ</t>
  </si>
  <si>
    <t>18211302022020000130</t>
  </si>
  <si>
    <t>Прочие платежи при пользовании недрами, зачисляемые в местные бюджеты</t>
  </si>
  <si>
    <t>00011202103010000120</t>
  </si>
  <si>
    <t>000 2 02 03024 00 0000 151</t>
  </si>
  <si>
    <t>000 2 02 03024 10 0000 151</t>
  </si>
  <si>
    <t>790 01 00 00 00 00 0000 000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</si>
  <si>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поселений,  а также средства от продажи права на заключение договоров аренды указанных земельных участков</t>
  </si>
  <si>
    <t>790 108 04020 01 1000 110</t>
  </si>
  <si>
    <t>000 2 02 03015 00 0000 151</t>
  </si>
  <si>
    <t>Код бюджетной классификации  источников внутреннего финансирования дефицитов бюджетов</t>
  </si>
  <si>
    <t xml:space="preserve">Глава муниципального образования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</si>
  <si>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</si>
  <si>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Защита населения и территории от чрезвычайных ситуаций природного и техногенного характера,гражданская оборона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</si>
  <si>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</si>
  <si>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000 2 02 01001 10 0000 151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</si>
  <si>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</si>
  <si>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000 108 04000 01 0000 110</t>
  </si>
  <si>
    <t>11</t>
  </si>
  <si>
    <t>13</t>
  </si>
  <si>
    <t>017</t>
  </si>
  <si>
    <t>Иные межбюджетные трансферты</t>
  </si>
  <si>
    <t xml:space="preserve">                                             Приложение №3</t>
  </si>
  <si>
    <t>182 1 06 01030 10 1000 110</t>
  </si>
  <si>
    <t>000 1 06 01030 10 0000 110</t>
  </si>
  <si>
    <t xml:space="preserve">Межбюджетные трансферты  </t>
  </si>
  <si>
    <t>521 00 00</t>
  </si>
  <si>
    <t>521 06 00</t>
  </si>
  <si>
    <t xml:space="preserve"> Доходы  от оказания платных услуг (работ)  </t>
  </si>
  <si>
    <t xml:space="preserve">Прочие доходы от оказания платных услуг  (работ) получателями  средств бюджетов поселений </t>
  </si>
  <si>
    <t xml:space="preserve">Налоги  на прибыль,доходы </t>
  </si>
  <si>
    <t>Код бюджетной  классификации Российской Федерации</t>
  </si>
  <si>
    <t xml:space="preserve">Наименование статьи дохода </t>
  </si>
  <si>
    <t>Проведение мероприятий для детей и молодежи</t>
  </si>
  <si>
    <t>ДОХОДЫ ОТ  ОКАЗАНИЯ  ПЛАТНЫХ УСЛУГ (РАБОТ) И КОМПЕНСАЦИИ ЗАТРАТ ГОСУДАРСТВА</t>
  </si>
  <si>
    <t>790 1 13 02995 10 0000 130</t>
  </si>
  <si>
    <t>Субсидия  в рамках   муниципальной целевой программы  «Социальное развитие села на территории МО «Муниципальный район «Заполярный район» на 2009-2015 годы»</t>
  </si>
  <si>
    <t xml:space="preserve">Софинансирование муниципального района за счет средств субсидии в рамках муниципальной программы "Энергоэффективность и развитие энергетики муниципального района"Заполярный район" на 2014-2020 годы" мероприятие- реконструкция тепловых сетей п.Каратайка </t>
  </si>
  <si>
    <t>795 13 00</t>
  </si>
  <si>
    <t>795 06 00</t>
  </si>
  <si>
    <t>Межбюджетные трансферты</t>
  </si>
  <si>
    <t>Иные бюджетные ассигнования</t>
  </si>
  <si>
    <t>525 00 00</t>
  </si>
  <si>
    <t>Государственные программы Ненецкого автономного округа</t>
  </si>
  <si>
    <t>321</t>
  </si>
  <si>
    <t>Мероприятия в области благоустройства</t>
  </si>
  <si>
    <t>9809630</t>
  </si>
  <si>
    <t>Организация и содержание мест захоронения на территории поселения</t>
  </si>
  <si>
    <t>Бюджетные инвестиции</t>
  </si>
  <si>
    <t>000 2 02 04999 10 0000 151</t>
  </si>
  <si>
    <t>00</t>
  </si>
  <si>
    <t>7950000</t>
  </si>
  <si>
    <t>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</si>
  <si>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</si>
  <si>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Межбюджетные трансферты бюджетам муниципальных районов из бюджетов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</si>
  <si>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790 2 02 04999 10 0000 151</t>
  </si>
  <si>
    <t>790 1 13 01995 10 0000 130</t>
  </si>
  <si>
    <t>000 1 13 01000 00 0000 130</t>
  </si>
  <si>
    <t>000 2 00 00000 00 0000 000</t>
  </si>
  <si>
    <t>Субсидии бюджетам муниципальных образований для организации осуществления мероприятий с детьми и молодежью</t>
  </si>
  <si>
    <t>220 2 02 04930 10 0000 151</t>
  </si>
  <si>
    <t>ДОХОДЫ ОТ ПРЕДПРИНИМАТЕЛЬСКОЙ И ИНОЙ ПРИНОСЯЩЕЙ ДОХОД ДЕЯТЕЛЬНОСТИ</t>
  </si>
  <si>
    <t>000 3 00 00000 00 0000 000</t>
  </si>
  <si>
    <t>Платные услуги - МУК Дом культуры</t>
  </si>
  <si>
    <t>220 3 02 01050 10 0000 130</t>
  </si>
  <si>
    <t>Платные услуги - МДОУ Ясли-сад</t>
  </si>
  <si>
    <t>ВСЕГО ДОХОДОВ</t>
  </si>
  <si>
    <t>8900000</t>
  </si>
  <si>
    <r>
      <t xml:space="preserve">Налог на прибыль организаций, зачисляемый в местные бюджеты (в части сумм по расчетам за </t>
    </r>
    <r>
      <rPr>
        <b/>
        <sz val="9"/>
        <rFont val="Times New Roman"/>
        <family val="1"/>
      </rPr>
      <t>2004</t>
    </r>
    <r>
      <rPr>
        <sz val="9"/>
        <rFont val="Times New Roman"/>
        <family val="1"/>
        <charset val="204"/>
      </rPr>
      <t xml:space="preserve"> год и погашения задолженности прошлых лет)</t>
    </r>
  </si>
  <si>
    <t>Иные межбюджетные трансферты, на выполнение меропритяий, предусмотренных муниципальной программой "Защита населения и территорий от чрезвычайных ситуаций, обеспечение пожарной безопасности на водных объектах, антитеррористическая защищенность на территории муницппального района "Заполярный район" на 2014-2020 годы"</t>
  </si>
  <si>
    <t>Иные межбюджетные трансферты   в рамках муниципальной  программы "Развитие транспортной инфраструктуры муниципального образования "Муниципальный район"Заполярный район"на 2012-2017 годы"</t>
  </si>
  <si>
    <r>
      <t xml:space="preserve">2010602   </t>
    </r>
    <r>
      <rPr>
        <b/>
        <sz val="7"/>
        <rFont val="Times New Roman"/>
        <family val="1"/>
        <charset val="204"/>
      </rPr>
      <t>*</t>
    </r>
  </si>
  <si>
    <t>Приложение №1</t>
  </si>
  <si>
    <t xml:space="preserve">    Приложение №2</t>
  </si>
  <si>
    <t>Наименование</t>
  </si>
  <si>
    <t>Раздел</t>
  </si>
  <si>
    <t>Праздел</t>
  </si>
  <si>
    <t>ЦС расходов</t>
  </si>
  <si>
    <t>в т. ч. з/плата, ЕСН</t>
  </si>
  <si>
    <t>ВСЕГО расходов</t>
  </si>
  <si>
    <t>ОБЩЕГОСУДАРСТВЕННЫЕ ВОПРОСЫ</t>
  </si>
  <si>
    <t>01</t>
  </si>
  <si>
    <t>02</t>
  </si>
  <si>
    <t>500</t>
  </si>
  <si>
    <t>03</t>
  </si>
  <si>
    <t>04</t>
  </si>
  <si>
    <t>07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</si>
  <si>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</si>
  <si>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</si>
  <si>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</si>
  <si>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Воинские формирования (органы, подразделения)</t>
  </si>
  <si>
    <t>15</t>
  </si>
  <si>
    <t>0920000</t>
  </si>
  <si>
    <t>216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</si>
  <si>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</si>
  <si>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</si>
  <si>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</si>
  <si>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</si>
  <si>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</si>
  <si>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10</t>
  </si>
  <si>
    <t>2180000</t>
  </si>
  <si>
    <t>810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</si>
  <si>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характера, в том числе</t>
  </si>
  <si>
    <t>260</t>
  </si>
  <si>
    <t>,- средства для создания резерва материальных ресурсов для ликвидации чрезвычайных ситуаций муниципального характера</t>
  </si>
  <si>
    <t>Подпрограмма "Обеспечение земельных участков коммунальной и транспортной инфраструктурами в целях жилищного строительства" (за счет средств районного бюджета)</t>
  </si>
  <si>
    <t>Изменение остатков средств на счетах по учету средств бюджетов</t>
  </si>
  <si>
    <t>,- резерв финансовых ресурсов для ликвидации чрезвычайных ситуаций муниципального характера</t>
  </si>
  <si>
    <t>Обеспечение противопожарной безопасности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</si>
  <si>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</si>
  <si>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</si>
  <si>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</si>
  <si>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,- обеспечение первичных мер пожарной безопасности</t>
  </si>
  <si>
    <t>ЖИЛИЩНО-КОММУНАЛЬНОЕ ХОЗЯЙСТВО</t>
  </si>
  <si>
    <t>08</t>
  </si>
  <si>
    <t>3150000</t>
  </si>
  <si>
    <t>365</t>
  </si>
  <si>
    <t>05</t>
  </si>
  <si>
    <t>Жилищное хозяйство</t>
  </si>
  <si>
    <t xml:space="preserve">Поддержка жилищного хозяйства </t>
  </si>
  <si>
    <t>350 00 00</t>
  </si>
  <si>
    <t>Коммунальное хозяйство</t>
  </si>
  <si>
    <t>Благоустройство</t>
  </si>
  <si>
    <t>Уличное освещение</t>
  </si>
  <si>
    <t>Образование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</si>
  <si>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</si>
  <si>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</si>
  <si>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</si>
  <si>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</si>
  <si>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Социальная политика</t>
  </si>
  <si>
    <t>Вид расходов</t>
  </si>
  <si>
    <t>Текущий ремонт государственного жилищного фонда субъектов Российской Федерации и муниципального жилищного фонда</t>
  </si>
  <si>
    <t>Содержание зданий и сооружений на территории взлетно-посадочных полос и вертолетных площадок</t>
  </si>
  <si>
    <t>Исполнение  местного бюджета  по разделам, подразделам, целевым статьям (муниципальным программам и непрограммным направлениям деятельности), группам (группам, подгруппам)  видов расходов бюджетов в ведомственной структуре расходов местного бюджета за девять месяцев 2015 года</t>
  </si>
  <si>
    <t>Уточненый план  на девять месяцев   2015 года</t>
  </si>
  <si>
    <t>Кассовое исполнение   за девять месяцев  2015года</t>
  </si>
  <si>
    <t>Доходы  местного  бюджета за  девять месяцев  2015 год</t>
  </si>
  <si>
    <t>Уточненный план на девять месяцев 2015года</t>
  </si>
  <si>
    <t>Кассовое исполнение за девять месяцев 2015 года</t>
  </si>
  <si>
    <t>Прочие межбюджетные трансферты, передаваемые бюджетам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</si>
  <si>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</si>
  <si>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122</t>
  </si>
  <si>
    <t>121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</si>
  <si>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</si>
  <si>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</si>
  <si>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244</t>
  </si>
  <si>
    <t>540</t>
  </si>
  <si>
    <t>870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</si>
  <si>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</si>
  <si>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</si>
  <si>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межбюджетные трансферты, передаваемые бюджетам сельских поселений</t>
  </si>
  <si>
    <t>Иные межбюджетные трансферты на поддержку мер по обеспечению сбалансированности  бюджетов 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</si>
  <si>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</si>
  <si>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Субвенция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</si>
  <si>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Прочие доходы от компенсации затрат бюджетов сельских поселений</t>
  </si>
  <si>
    <t>000 1 13 02000 00 0000 130</t>
  </si>
  <si>
    <t xml:space="preserve">Доходы от компенсации затрат государства </t>
  </si>
  <si>
    <t>9809913</t>
  </si>
  <si>
    <t>9505118</t>
  </si>
  <si>
    <t>3300000</t>
  </si>
  <si>
    <t>Муниципальная программа "Защита населения и территории от ЧС, обеспечение пожарной безопасности и безопасности на водных  объектах, антиреррористическая защищенность на территории муниципального района "Заполярный район" на 2014-2020 годы"</t>
  </si>
  <si>
    <t>3308922</t>
  </si>
  <si>
    <t>Обеспечение первичных мер пожарной безопасности в границах поселения</t>
  </si>
  <si>
    <t>9809201</t>
  </si>
  <si>
    <t>Муниципальная программа "Социальное развитие поселений на территории муниципального образования "Муниципальный район "Заполярный район" на 2014-2015 годы"</t>
  </si>
  <si>
    <t>3500000</t>
  </si>
  <si>
    <t>3510000</t>
  </si>
  <si>
    <t>3518928</t>
  </si>
  <si>
    <t xml:space="preserve">Мероприятия в области коммунального хозяйства </t>
  </si>
  <si>
    <t>9809620</t>
  </si>
  <si>
    <t>9809621</t>
  </si>
  <si>
    <t>Прочие мероприятия в области коммунального хозяйства (Организация водоснабжения населения в летний период)</t>
  </si>
  <si>
    <t>9809622</t>
  </si>
  <si>
    <t>9809631</t>
  </si>
  <si>
    <t>Содержание и ремонт тротуаров</t>
  </si>
  <si>
    <t>9809632</t>
  </si>
  <si>
    <t>9809634</t>
  </si>
  <si>
    <t xml:space="preserve">Прочие мероприятия по благоустройству </t>
  </si>
  <si>
    <t>9809636</t>
  </si>
  <si>
    <t>Другие непрораммные расходы</t>
  </si>
  <si>
    <t>9807954</t>
  </si>
  <si>
    <t>9809701</t>
  </si>
  <si>
    <t>Субсидии местным бюджетам на софинансирование расходных обязательств по обеспечнию доплат к пенсии муниципальных служащих и выборных должностных лиц</t>
  </si>
  <si>
    <t>9809401</t>
  </si>
  <si>
    <t>Социальное обеспечние и иные выплаты населению</t>
  </si>
  <si>
    <t>9507927</t>
  </si>
  <si>
    <t>9507952</t>
  </si>
  <si>
    <t>Иные межбюджетные трансферты на выполнение мероприятий, предусмотренных муниципальной программой "Поддержка муниципальных образований в сфере обращения с отходами производства и потребления на территории муниципального района "Заполярный район" на 2015 год"</t>
  </si>
  <si>
    <t>Пенсионное обеспечение</t>
  </si>
  <si>
    <t>Пени и проценты по земельному налогу (по обязательствам, возникшим до 01.01.06г.), мобилизуемому на территориях поселений</t>
  </si>
  <si>
    <t>182 109 04050 10 2000 110</t>
  </si>
  <si>
    <t>Субсидии бюджетам бюджетной системы Российской Федерации (межбюджетные субсидии)</t>
  </si>
  <si>
    <t xml:space="preserve">Прочие доходы от оказания платных услуг (работ)  получателями  средств бюджетов поселений </t>
  </si>
  <si>
    <t>000 1 13 01995 10 0000 130</t>
  </si>
  <si>
    <t>9809911</t>
  </si>
  <si>
    <t>3408924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</si>
  <si>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</si>
  <si>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220 1 11 05035 10 1000 120</t>
  </si>
  <si>
    <t>Прочие дотации бюджетам поселений</t>
  </si>
  <si>
    <t>220 2 02 01999 10 0000 151</t>
  </si>
  <si>
    <t>Выполнение функций органами местного самоуправления</t>
  </si>
  <si>
    <t>0020000</t>
  </si>
  <si>
    <t>000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</si>
  <si>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</si>
  <si>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</si>
  <si>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</si>
  <si>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0020002</t>
  </si>
  <si>
    <t>218 01 00</t>
  </si>
  <si>
    <t>4209900</t>
  </si>
  <si>
    <t>Выполнение функций бюджетными учреждениями</t>
  </si>
  <si>
    <t>001</t>
  </si>
  <si>
    <t>525 80 03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</si>
  <si>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</si>
  <si>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</si>
  <si>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</si>
  <si>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</si>
  <si>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</si>
  <si>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Пени и проценты по земельному налогу</t>
  </si>
  <si>
    <t>182 1 06 06023 10 2000 110</t>
  </si>
  <si>
    <t>Резервные фонды</t>
  </si>
  <si>
    <t xml:space="preserve">Резервные фонды      </t>
  </si>
  <si>
    <t>сумма ( тыс.руб.)</t>
  </si>
  <si>
    <t>Субсидия местным бюджетам  на софинансирование расходных  обязательств в части оплаты расходов по представлению муниципальным  служащим гарантий, установленных  трудовым  законодательством, в случае их увольнения в связи с сокращением  штатной численности</t>
  </si>
  <si>
    <t>Субвенция  бюджетам сельских  поселений на осуществление  первичного воинского учета на территориях, где отсутствуют военные комиссариаты (за счет средств окружного бюджета)</t>
  </si>
  <si>
    <t>Субсидии, предусмотренные подпрограммой "Обеспечение земельных участков коммунальной и транспортной инфраструктурами в целях жилищного строительства " государственной программы  Ненецкого автономного округа "Обеспечение доступным и комфортным жильем и коммунальными услугами граждан Ненецкого автономного округа"</t>
  </si>
  <si>
    <t>Резервный фонд местной администрации</t>
  </si>
  <si>
    <t>Субсидии, предусмотренные подпрограммой "Обеспечение земельных участков коммунальной и транспортной инфраструктурами в целях жилищного строительства " государственной программы  Ненецкого автономного округа "Обеспечение доступным и комфортным жильем и коммунальными услугами граждан Ненецкого автономного округа" (Подготовка земельного участка для строительства трех 4-х квартирных домов (№№ 1-3) в п. Каратайка за счет средств окружного бюджета</t>
  </si>
  <si>
    <t>Субсидии, предусмотренные подпрограммой "Обеспечение земельных участков коммунальной и транспортной инфраструктурами в целях жилищного строительства " государственной программы  Ненецкого автономного округа "Обеспечение доступным и комфортным жильем и коммунальными услугами граждан Ненецкого автономного округа" (Подготовка земельного участка для строительства трех 4-х квартирных домов (№№ 1-3) в п. Каратайка за счет средств районного бюджета</t>
  </si>
  <si>
    <t>Функционирование высшего должностного лица субъекта Российской Федерации и муниципального образования</t>
  </si>
  <si>
    <t>350 03 00</t>
  </si>
  <si>
    <t xml:space="preserve">Региональные целевые программы        </t>
  </si>
  <si>
    <t>522 00 00</t>
  </si>
  <si>
    <t xml:space="preserve">Долгосрочная целевая программа "Государственная поддержка муниципальных образований при строительстве муниципального жилищного фонда и проведении мероприятий по капитальному ремонту жилых домов на 2009 - 2012 годы"  </t>
  </si>
  <si>
    <t>522 53 00</t>
  </si>
  <si>
    <t xml:space="preserve">за счет средств окружного бюджета                               
</t>
  </si>
  <si>
    <t>522 53 01</t>
  </si>
  <si>
    <t xml:space="preserve">за счет средств районного бюджета                               
</t>
  </si>
  <si>
    <t>522 53 02</t>
  </si>
  <si>
    <t>Целевые программы муниципальных образований</t>
  </si>
  <si>
    <t>795 00 00</t>
  </si>
  <si>
    <t>Муниципальная программа "Развитие физической культуры и спорта муниципального района "Заполярный район" на  2007-2010 годы"</t>
  </si>
  <si>
    <t>795 04 00</t>
  </si>
  <si>
    <t>Муниципальные программы</t>
  </si>
  <si>
    <t xml:space="preserve">Мероприятия в области здравоохранения, спорта и физической культуры </t>
  </si>
  <si>
    <t>079</t>
  </si>
  <si>
    <t>7950600</t>
  </si>
  <si>
    <t>Другие вопросы в области жилищно-коммунального хозяйства</t>
  </si>
  <si>
    <t>Субсидия в рамках долгосрочной целевой программы "Обеспечение земельных участков коммунальной и транспортной инфраструктурами на территории МО "Муниципальный район"Заполярный район"на 2011-2022 годы", мероприятия выполнение работ по инженерной подготовке территории под строительство 4-квартирного дома п.Каратайка</t>
  </si>
  <si>
    <t>7951400</t>
  </si>
  <si>
    <t>790 01 05 02 01 00 0000 610</t>
  </si>
  <si>
    <t>790 01 05 02 00 00 0000 600</t>
  </si>
  <si>
    <t>790 01 05 00 00 00 0000 600</t>
  </si>
  <si>
    <t>790 01 05 02 01 00 0000 510</t>
  </si>
  <si>
    <t>790 01 05 02 00 00 0000 500</t>
  </si>
  <si>
    <t>790 01 05 00 00 00 0000 500</t>
  </si>
  <si>
    <t>790 01 05 00 00 00 0000 000</t>
  </si>
  <si>
    <t>3910000</t>
  </si>
  <si>
    <t>3918930</t>
  </si>
  <si>
    <t xml:space="preserve">Уменьшение прочих остатков денежных средств бюджета поселения </t>
  </si>
  <si>
    <t>790 01 05 02 01 10 0000 610</t>
  </si>
  <si>
    <t xml:space="preserve">Увеличение прочих остатков денежных средств бюджетов </t>
  </si>
  <si>
    <t>Увеличение прочих остатков денежных средств бюджета поселения</t>
  </si>
  <si>
    <t>790 01 05 02 01 10 0000 510</t>
  </si>
  <si>
    <t>Остаток на начало текущего года</t>
  </si>
  <si>
    <t>Остаток на конец отчетного года</t>
  </si>
  <si>
    <t>790</t>
  </si>
  <si>
    <t>003</t>
  </si>
  <si>
    <t>Национальная экономика</t>
  </si>
  <si>
    <t>Транспорт</t>
  </si>
  <si>
    <t>Молодежная политика и оздоровление детей</t>
  </si>
  <si>
    <t>000 1 01 00000 00 0000 000</t>
  </si>
  <si>
    <t>000 1 01 02000 01 0000 110</t>
  </si>
  <si>
    <t>000 1 06 00000 00 0000 000</t>
  </si>
  <si>
    <t>Налог на имущество физических лиц</t>
  </si>
  <si>
    <t>000 1 06 01000 00 0000 110</t>
  </si>
  <si>
    <t>000 1 06 06000 00 0000 110</t>
  </si>
  <si>
    <t>000 108 00000 00 0000 000</t>
  </si>
  <si>
    <t>000 1 11 00000 00 0000 000</t>
  </si>
  <si>
    <t>000 1 11 05000 00 0000 120</t>
  </si>
  <si>
    <t xml:space="preserve"> Закупка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</si>
  <si>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</si>
  <si>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Межбюджтные трансферты бюджетам муниципальных районов из бюджетов поселений и межбюджетные трансферты бюджетам поселенй из бюджетов муниципальных районов на осуществление части полномочий по решению вопросов местного значения в соответствии 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</si>
  <si>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</si>
  <si>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Иные межбюджетные трансферты на выполнение мероприятий, предусмотренных в рамках муниципальной программы "Социальное развитие поселений  на территории  муниципального образования "Муниципальный район"Заполярный район" на 2014-2015годы" </t>
  </si>
  <si>
    <t>Дотации бюджетам сельских  поселений на выравнивание бюджетной обеспеченности (за счет средств окружного бюджета)</t>
  </si>
  <si>
    <t>Дотации бюджетам сельских поселений на выравнивание бюджетной обеспеченности (за счет средств районного бюджета)</t>
  </si>
  <si>
    <t xml:space="preserve">Дотации бюджетам сельских  поселений на выравнивание бюджетной обеспеченности </t>
  </si>
  <si>
    <t>Прочие субсидии бюджетам сельских 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</si>
  <si>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</si>
  <si>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(в тыс.рублях)</t>
  </si>
  <si>
    <t>Земельный налог с физических лиц, обладающих земельным участком, расположенным в границах сельских поселений</t>
  </si>
  <si>
    <t>Резервные фонды местных администраций</t>
  </si>
  <si>
    <t>Земельный налог с организаций, обладающих замельным участком, расположенным в границах сельских поселений</t>
  </si>
  <si>
    <t>000 1 06 06033 10 0000 110</t>
  </si>
  <si>
    <t>182 1 06 06033 10 1000 110</t>
  </si>
  <si>
    <t>Земельный налог с физических лиц, обладающих замельным участком, расположенным в границах сельских поселений</t>
  </si>
  <si>
    <t>000 1 06 06043 10 0000 110</t>
  </si>
  <si>
    <t>182 1 06 06043 10 1000 110</t>
  </si>
  <si>
    <t>000 108 04020 01 0000 110</t>
  </si>
  <si>
    <t>006 1 14 06013 10 0000 430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</si>
</sst>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(* #,##0.00_);_(* \(#,##0.00\);_(* &quot;-&quot;??_);_(@_)"/>
    <numFmt numFmtId="167" formatCode="#,##0.0"/>
    <numFmt numFmtId="168" formatCode="_-* #,##0.000_р_._-;\-* #,##0.000_р_._-;_-* &quot;-&quot;??_р_._-;_-@_-"/>
  </numFmts>
  <fonts count="4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</font>
    <font>
      <sz val="9"/>
      <name val="Times New Roman"/>
      <family val="1"/>
      <charset val="204"/>
    </font>
    <font>
      <b/>
      <sz val="9"/>
      <name val="Times New Roman"/>
      <family val="1"/>
    </font>
    <font>
      <b/>
      <sz val="9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Times New Roman"/>
      <family val="1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  <charset val="204"/>
    </font>
    <font>
      <b/>
      <i/>
      <sz val="9"/>
      <name val="Times New Roman"/>
      <family val="1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</font>
    <font>
      <b/>
      <sz val="11"/>
      <name val="Times New Roman"/>
      <family val="1"/>
    </font>
    <font>
      <sz val="10"/>
      <name val="Arial"/>
    </font>
    <font>
      <sz val="14"/>
      <name val="Arial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5" fillId="0" borderId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</cellStyleXfs>
  <cellXfs count="396">
    <xf numFmtId="0" fontId="0" fillId="0" borderId="0" xfId="0"/>
    <xf numFmtId="49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NumberFormat="1" applyFont="1" applyFill="1" applyAlignment="1" applyProtection="1">
      <alignment horizontal="right" wrapText="1"/>
      <protection locked="0"/>
    </xf>
    <xf numFmtId="1" fontId="4" fillId="2" borderId="0" xfId="0" applyNumberFormat="1" applyFont="1" applyFill="1" applyAlignment="1" applyProtection="1">
      <alignment horizontal="center" wrapText="1"/>
      <protection locked="0"/>
    </xf>
    <xf numFmtId="0" fontId="5" fillId="2" borderId="0" xfId="0" applyNumberFormat="1" applyFont="1" applyFill="1" applyAlignment="1" applyProtection="1">
      <alignment horizontal="right" wrapText="1"/>
      <protection locked="0"/>
    </xf>
    <xf numFmtId="0" fontId="4" fillId="2" borderId="0" xfId="0" applyNumberFormat="1" applyFont="1" applyFill="1" applyAlignment="1" applyProtection="1">
      <alignment horizontal="right" wrapText="1"/>
      <protection locked="0"/>
    </xf>
    <xf numFmtId="0" fontId="4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3" fillId="2" borderId="0" xfId="0" applyNumberFormat="1" applyFont="1" applyFill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protection locked="0"/>
    </xf>
    <xf numFmtId="0" fontId="3" fillId="2" borderId="0" xfId="0" applyNumberFormat="1" applyFont="1" applyFill="1" applyAlignment="1" applyProtection="1">
      <alignment wrapText="1"/>
      <protection locked="0"/>
    </xf>
    <xf numFmtId="0" fontId="4" fillId="2" borderId="0" xfId="0" applyNumberFormat="1" applyFont="1" applyFill="1" applyAlignment="1" applyProtection="1">
      <alignment wrapText="1"/>
      <protection locked="0"/>
    </xf>
    <xf numFmtId="0" fontId="3" fillId="2" borderId="0" xfId="0" applyNumberFormat="1" applyFont="1" applyFill="1" applyAlignment="1" applyProtection="1">
      <protection locked="0"/>
    </xf>
    <xf numFmtId="0" fontId="3" fillId="2" borderId="0" xfId="0" applyFont="1" applyFill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3" xfId="0" applyNumberFormat="1" applyFont="1" applyFill="1" applyBorder="1" applyAlignment="1" applyProtection="1">
      <alignment horizontal="center" wrapText="1"/>
      <protection locked="0"/>
    </xf>
    <xf numFmtId="0" fontId="3" fillId="2" borderId="4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3" fillId="2" borderId="0" xfId="0" applyFont="1" applyFill="1" applyBorder="1" applyAlignment="1" applyProtection="1">
      <alignment horizontal="center" wrapText="1"/>
      <protection locked="0"/>
    </xf>
    <xf numFmtId="0" fontId="14" fillId="2" borderId="5" xfId="0" applyFont="1" applyFill="1" applyBorder="1" applyAlignment="1" applyProtection="1">
      <alignment horizontal="center" wrapText="1"/>
      <protection locked="0"/>
    </xf>
    <xf numFmtId="0" fontId="14" fillId="2" borderId="5" xfId="0" applyNumberFormat="1" applyFont="1" applyFill="1" applyBorder="1" applyAlignment="1" applyProtection="1">
      <alignment horizontal="center" wrapText="1"/>
      <protection locked="0"/>
    </xf>
    <xf numFmtId="0" fontId="14" fillId="2" borderId="6" xfId="0" applyNumberFormat="1" applyFont="1" applyFill="1" applyBorder="1" applyAlignment="1" applyProtection="1">
      <alignment horizontal="center" wrapText="1"/>
      <protection locked="0"/>
    </xf>
    <xf numFmtId="1" fontId="14" fillId="2" borderId="7" xfId="0" applyNumberFormat="1" applyFont="1" applyFill="1" applyBorder="1" applyAlignment="1" applyProtection="1">
      <alignment horizontal="center" wrapText="1"/>
      <protection locked="0"/>
    </xf>
    <xf numFmtId="0" fontId="14" fillId="2" borderId="8" xfId="0" applyNumberFormat="1" applyFont="1" applyFill="1" applyBorder="1" applyAlignment="1" applyProtection="1">
      <alignment horizontal="center" wrapText="1"/>
      <protection locked="0"/>
    </xf>
    <xf numFmtId="0" fontId="4" fillId="2" borderId="0" xfId="0" applyNumberFormat="1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left" wrapText="1"/>
      <protection locked="0"/>
    </xf>
    <xf numFmtId="0" fontId="3" fillId="2" borderId="10" xfId="0" applyNumberFormat="1" applyFont="1" applyFill="1" applyBorder="1" applyAlignment="1" applyProtection="1">
      <protection locked="0"/>
    </xf>
    <xf numFmtId="0" fontId="3" fillId="2" borderId="11" xfId="0" applyNumberFormat="1" applyFont="1" applyFill="1" applyBorder="1" applyAlignment="1" applyProtection="1">
      <alignment wrapText="1"/>
      <protection locked="0"/>
    </xf>
    <xf numFmtId="0" fontId="3" fillId="2" borderId="12" xfId="0" applyNumberFormat="1" applyFont="1" applyFill="1" applyBorder="1" applyAlignment="1" applyProtection="1">
      <alignment wrapText="1"/>
      <protection locked="0"/>
    </xf>
    <xf numFmtId="0" fontId="5" fillId="2" borderId="10" xfId="0" applyNumberFormat="1" applyFont="1" applyFill="1" applyBorder="1" applyAlignment="1" applyProtection="1">
      <alignment horizontal="center" wrapText="1"/>
      <protection locked="0"/>
    </xf>
    <xf numFmtId="1" fontId="10" fillId="2" borderId="13" xfId="0" applyNumberFormat="1" applyFont="1" applyFill="1" applyBorder="1" applyAlignment="1" applyProtection="1">
      <alignment wrapText="1"/>
      <protection locked="0"/>
    </xf>
    <xf numFmtId="2" fontId="4" fillId="2" borderId="0" xfId="0" applyNumberFormat="1" applyFont="1" applyFill="1" applyBorder="1" applyAlignment="1" applyProtection="1">
      <alignment wrapText="1"/>
      <protection locked="0"/>
    </xf>
    <xf numFmtId="0" fontId="4" fillId="2" borderId="0" xfId="0" applyNumberFormat="1" applyFont="1" applyFill="1" applyBorder="1" applyAlignment="1" applyProtection="1">
      <alignment wrapText="1"/>
      <protection locked="0"/>
    </xf>
    <xf numFmtId="0" fontId="8" fillId="2" borderId="14" xfId="0" applyFont="1" applyFill="1" applyBorder="1" applyAlignment="1" applyProtection="1">
      <alignment horizontal="left" wrapText="1"/>
      <protection locked="0"/>
    </xf>
    <xf numFmtId="0" fontId="3" fillId="2" borderId="15" xfId="0" applyNumberFormat="1" applyFont="1" applyFill="1" applyBorder="1" applyAlignment="1" applyProtection="1">
      <protection locked="0"/>
    </xf>
    <xf numFmtId="1" fontId="10" fillId="2" borderId="12" xfId="0" applyNumberFormat="1" applyFont="1" applyFill="1" applyBorder="1" applyAlignment="1" applyProtection="1">
      <alignment wrapText="1"/>
      <protection locked="0"/>
    </xf>
    <xf numFmtId="0" fontId="5" fillId="2" borderId="12" xfId="0" applyFont="1" applyFill="1" applyBorder="1" applyAlignment="1" applyProtection="1">
      <alignment wrapText="1"/>
    </xf>
    <xf numFmtId="0" fontId="5" fillId="2" borderId="10" xfId="0" applyNumberFormat="1" applyFont="1" applyFill="1" applyBorder="1" applyAlignment="1" applyProtection="1">
      <alignment horizontal="right"/>
    </xf>
    <xf numFmtId="1" fontId="5" fillId="2" borderId="10" xfId="0" applyNumberFormat="1" applyFont="1" applyFill="1" applyBorder="1" applyAlignment="1" applyProtection="1">
      <alignment horizontal="right"/>
    </xf>
    <xf numFmtId="49" fontId="16" fillId="2" borderId="10" xfId="0" applyNumberFormat="1" applyFont="1" applyFill="1" applyBorder="1" applyAlignment="1" applyProtection="1">
      <alignment horizontal="center" wrapText="1"/>
    </xf>
    <xf numFmtId="2" fontId="5" fillId="2" borderId="0" xfId="0" applyNumberFormat="1" applyFont="1" applyFill="1" applyBorder="1" applyAlignment="1" applyProtection="1">
      <alignment horizontal="right"/>
    </xf>
    <xf numFmtId="1" fontId="5" fillId="2" borderId="0" xfId="0" applyNumberFormat="1" applyFont="1" applyFill="1" applyBorder="1" applyAlignment="1" applyProtection="1">
      <alignment horizontal="right"/>
    </xf>
    <xf numFmtId="0" fontId="5" fillId="2" borderId="0" xfId="0" applyFont="1" applyFill="1" applyAlignment="1" applyProtection="1"/>
    <xf numFmtId="1" fontId="3" fillId="2" borderId="10" xfId="0" applyNumberFormat="1" applyFont="1" applyFill="1" applyBorder="1" applyAlignment="1" applyProtection="1">
      <alignment horizontal="right"/>
    </xf>
    <xf numFmtId="1" fontId="3" fillId="2" borderId="0" xfId="0" applyNumberFormat="1" applyFont="1" applyFill="1" applyBorder="1" applyAlignment="1" applyProtection="1">
      <alignment horizontal="right"/>
    </xf>
    <xf numFmtId="0" fontId="4" fillId="2" borderId="0" xfId="0" applyFont="1" applyFill="1" applyAlignment="1" applyProtection="1"/>
    <xf numFmtId="0" fontId="18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Alignment="1" applyProtection="1">
      <alignment horizontal="right" wrapText="1"/>
      <protection locked="0"/>
    </xf>
    <xf numFmtId="49" fontId="10" fillId="2" borderId="10" xfId="0" applyNumberFormat="1" applyFont="1" applyFill="1" applyBorder="1" applyAlignment="1" applyProtection="1">
      <alignment horizontal="center" wrapText="1"/>
    </xf>
    <xf numFmtId="1" fontId="3" fillId="2" borderId="0" xfId="0" applyNumberFormat="1" applyFont="1" applyFill="1" applyBorder="1" applyAlignment="1" applyProtection="1">
      <alignment horizontal="right" wrapText="1"/>
      <protection locked="0"/>
    </xf>
    <xf numFmtId="0" fontId="18" fillId="2" borderId="10" xfId="0" quotePrefix="1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Alignment="1" applyProtection="1">
      <alignment horizontal="right"/>
      <protection locked="0"/>
    </xf>
    <xf numFmtId="0" fontId="3" fillId="2" borderId="10" xfId="0" applyNumberFormat="1" applyFont="1" applyFill="1" applyBorder="1" applyAlignment="1" applyProtection="1">
      <alignment horizontal="right" wrapText="1"/>
      <protection locked="0"/>
    </xf>
    <xf numFmtId="2" fontId="3" fillId="2" borderId="10" xfId="0" applyNumberFormat="1" applyFont="1" applyFill="1" applyBorder="1" applyAlignment="1" applyProtection="1">
      <alignment horizontal="right" wrapText="1"/>
      <protection locked="0"/>
    </xf>
    <xf numFmtId="1" fontId="3" fillId="2" borderId="0" xfId="0" applyNumberFormat="1" applyFont="1" applyFill="1" applyBorder="1" applyAlignment="1" applyProtection="1">
      <alignment horizontal="right"/>
      <protection locked="0"/>
    </xf>
    <xf numFmtId="0" fontId="5" fillId="2" borderId="10" xfId="0" applyFont="1" applyFill="1" applyBorder="1" applyAlignment="1" applyProtection="1">
      <alignment wrapText="1"/>
    </xf>
    <xf numFmtId="0" fontId="4" fillId="2" borderId="10" xfId="0" applyFont="1" applyFill="1" applyBorder="1" applyAlignment="1">
      <alignment horizontal="left" vertical="justify" wrapText="1"/>
    </xf>
    <xf numFmtId="49" fontId="10" fillId="2" borderId="10" xfId="0" applyNumberFormat="1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>
      <alignment horizontal="left" wrapText="1"/>
    </xf>
    <xf numFmtId="1" fontId="5" fillId="2" borderId="10" xfId="0" applyNumberFormat="1" applyFont="1" applyFill="1" applyBorder="1" applyAlignment="1" applyProtection="1">
      <alignment horizontal="right" wrapText="1"/>
    </xf>
    <xf numFmtId="1" fontId="5" fillId="2" borderId="0" xfId="0" applyNumberFormat="1" applyFont="1" applyFill="1" applyBorder="1" applyAlignment="1" applyProtection="1">
      <alignment horizontal="right" wrapText="1"/>
    </xf>
    <xf numFmtId="0" fontId="3" fillId="2" borderId="10" xfId="0" applyFont="1" applyFill="1" applyBorder="1" applyAlignment="1" applyProtection="1">
      <alignment wrapText="1"/>
    </xf>
    <xf numFmtId="1" fontId="3" fillId="2" borderId="0" xfId="0" applyNumberFormat="1" applyFont="1" applyFill="1" applyBorder="1" applyAlignment="1" applyProtection="1">
      <alignment horizontal="right" wrapText="1"/>
    </xf>
    <xf numFmtId="0" fontId="19" fillId="2" borderId="10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</xf>
    <xf numFmtId="1" fontId="3" fillId="2" borderId="10" xfId="0" applyNumberFormat="1" applyFont="1" applyFill="1" applyBorder="1" applyAlignment="1" applyProtection="1">
      <alignment horizontal="right" wrapText="1"/>
    </xf>
    <xf numFmtId="0" fontId="3" fillId="2" borderId="10" xfId="0" applyFont="1" applyFill="1" applyBorder="1" applyAlignment="1" applyProtection="1">
      <alignment wrapText="1"/>
      <protection locked="0"/>
    </xf>
    <xf numFmtId="0" fontId="3" fillId="2" borderId="0" xfId="0" applyNumberFormat="1" applyFont="1" applyFill="1" applyBorder="1" applyAlignment="1" applyProtection="1">
      <alignment horizontal="right"/>
    </xf>
    <xf numFmtId="0" fontId="3" fillId="2" borderId="10" xfId="0" applyNumberFormat="1" applyFont="1" applyFill="1" applyBorder="1" applyAlignment="1" applyProtection="1">
      <alignment horizontal="right"/>
    </xf>
    <xf numFmtId="0" fontId="5" fillId="2" borderId="10" xfId="0" applyFont="1" applyFill="1" applyBorder="1" applyAlignment="1" applyProtection="1">
      <alignment wrapText="1"/>
      <protection locked="0"/>
    </xf>
    <xf numFmtId="1" fontId="5" fillId="2" borderId="10" xfId="0" applyNumberFormat="1" applyFont="1" applyFill="1" applyBorder="1" applyAlignment="1" applyProtection="1">
      <alignment horizontal="right" wrapText="1"/>
      <protection locked="0"/>
    </xf>
    <xf numFmtId="0" fontId="5" fillId="2" borderId="10" xfId="0" applyNumberFormat="1" applyFont="1" applyFill="1" applyBorder="1" applyAlignment="1" applyProtection="1">
      <alignment horizontal="right" wrapText="1"/>
      <protection locked="0"/>
    </xf>
    <xf numFmtId="49" fontId="16" fillId="2" borderId="10" xfId="0" applyNumberFormat="1" applyFont="1" applyFill="1" applyBorder="1" applyAlignment="1" applyProtection="1">
      <alignment horizontal="center" wrapText="1"/>
      <protection locked="0"/>
    </xf>
    <xf numFmtId="1" fontId="5" fillId="2" borderId="0" xfId="0" applyNumberFormat="1" applyFont="1" applyFill="1" applyBorder="1" applyAlignment="1" applyProtection="1">
      <alignment horizontal="right" wrapText="1"/>
      <protection locked="0"/>
    </xf>
    <xf numFmtId="0" fontId="5" fillId="2" borderId="0" xfId="0" applyFont="1" applyFill="1" applyAlignment="1" applyProtection="1">
      <protection locked="0"/>
    </xf>
    <xf numFmtId="0" fontId="18" fillId="2" borderId="10" xfId="0" applyFont="1" applyFill="1" applyBorder="1" applyAlignment="1" applyProtection="1">
      <alignment wrapText="1"/>
    </xf>
    <xf numFmtId="0" fontId="3" fillId="2" borderId="10" xfId="0" applyNumberFormat="1" applyFont="1" applyFill="1" applyBorder="1" applyAlignment="1" applyProtection="1">
      <alignment horizontal="right" wrapText="1"/>
    </xf>
    <xf numFmtId="0" fontId="20" fillId="2" borderId="10" xfId="0" applyFont="1" applyFill="1" applyBorder="1" applyAlignment="1" applyProtection="1">
      <alignment wrapText="1"/>
    </xf>
    <xf numFmtId="0" fontId="4" fillId="2" borderId="0" xfId="0" applyNumberFormat="1" applyFont="1" applyFill="1" applyAlignment="1" applyProtection="1"/>
    <xf numFmtId="1" fontId="5" fillId="2" borderId="0" xfId="0" applyNumberFormat="1" applyFont="1" applyFill="1" applyAlignment="1" applyProtection="1">
      <alignment horizontal="right"/>
    </xf>
    <xf numFmtId="1" fontId="6" fillId="2" borderId="10" xfId="0" applyNumberFormat="1" applyFont="1" applyFill="1" applyBorder="1" applyAlignment="1" applyProtection="1">
      <alignment horizontal="right" wrapText="1"/>
      <protection locked="0"/>
    </xf>
    <xf numFmtId="1" fontId="5" fillId="2" borderId="16" xfId="0" applyNumberFormat="1" applyFont="1" applyFill="1" applyBorder="1" applyAlignment="1" applyProtection="1">
      <alignment horizontal="right" wrapText="1"/>
    </xf>
    <xf numFmtId="49" fontId="10" fillId="2" borderId="10" xfId="0" applyNumberFormat="1" applyFont="1" applyFill="1" applyBorder="1" applyAlignment="1">
      <alignment horizontal="left" wrapText="1"/>
    </xf>
    <xf numFmtId="1" fontId="3" fillId="2" borderId="16" xfId="0" applyNumberFormat="1" applyFont="1" applyFill="1" applyBorder="1" applyAlignment="1" applyProtection="1">
      <alignment horizontal="right" wrapText="1"/>
      <protection locked="0"/>
    </xf>
    <xf numFmtId="1" fontId="3" fillId="2" borderId="17" xfId="0" applyNumberFormat="1" applyFont="1" applyFill="1" applyBorder="1" applyAlignment="1" applyProtection="1">
      <alignment horizontal="right" wrapText="1"/>
      <protection locked="0"/>
    </xf>
    <xf numFmtId="0" fontId="3" fillId="2" borderId="12" xfId="0" applyNumberFormat="1" applyFont="1" applyFill="1" applyBorder="1" applyAlignment="1" applyProtection="1">
      <alignment horizontal="right" wrapText="1"/>
      <protection locked="0"/>
    </xf>
    <xf numFmtId="1" fontId="3" fillId="2" borderId="10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/>
    <xf numFmtId="1" fontId="3" fillId="2" borderId="0" xfId="0" applyNumberFormat="1" applyFont="1" applyFill="1" applyAlignment="1" applyProtection="1"/>
    <xf numFmtId="1" fontId="3" fillId="2" borderId="0" xfId="0" applyNumberFormat="1" applyFont="1" applyFill="1" applyAlignment="1" applyProtection="1">
      <alignment horizontal="right"/>
    </xf>
    <xf numFmtId="0" fontId="17" fillId="2" borderId="10" xfId="0" applyFont="1" applyFill="1" applyBorder="1" applyAlignment="1" applyProtection="1">
      <alignment wrapText="1"/>
    </xf>
    <xf numFmtId="1" fontId="5" fillId="2" borderId="15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right" wrapText="1"/>
      <protection locked="0"/>
    </xf>
    <xf numFmtId="0" fontId="21" fillId="2" borderId="10" xfId="0" applyFont="1" applyFill="1" applyBorder="1" applyAlignment="1">
      <alignment horizontal="left" wrapText="1"/>
    </xf>
    <xf numFmtId="49" fontId="10" fillId="2" borderId="12" xfId="0" applyNumberFormat="1" applyFont="1" applyFill="1" applyBorder="1" applyAlignment="1">
      <alignment horizontal="left" wrapText="1"/>
    </xf>
    <xf numFmtId="0" fontId="18" fillId="2" borderId="10" xfId="0" quotePrefix="1" applyFont="1" applyFill="1" applyBorder="1" applyAlignment="1" applyProtection="1">
      <alignment wrapText="1"/>
    </xf>
    <xf numFmtId="0" fontId="22" fillId="2" borderId="10" xfId="0" quotePrefix="1" applyFont="1" applyFill="1" applyBorder="1" applyAlignment="1">
      <alignment horizontal="left" wrapText="1"/>
    </xf>
    <xf numFmtId="0" fontId="22" fillId="2" borderId="10" xfId="0" applyFont="1" applyFill="1" applyBorder="1" applyAlignment="1" applyProtection="1">
      <alignment wrapText="1"/>
      <protection locked="0"/>
    </xf>
    <xf numFmtId="0" fontId="15" fillId="2" borderId="10" xfId="0" applyFont="1" applyFill="1" applyBorder="1" applyAlignment="1" applyProtection="1">
      <alignment wrapText="1"/>
      <protection locked="0"/>
    </xf>
    <xf numFmtId="0" fontId="6" fillId="2" borderId="10" xfId="0" applyNumberFormat="1" applyFont="1" applyFill="1" applyBorder="1" applyAlignment="1" applyProtection="1">
      <alignment horizontal="right"/>
    </xf>
    <xf numFmtId="0" fontId="6" fillId="2" borderId="10" xfId="0" applyNumberFormat="1" applyFont="1" applyFill="1" applyBorder="1" applyAlignment="1" applyProtection="1">
      <alignment horizontal="right" wrapText="1"/>
      <protection locked="0"/>
    </xf>
    <xf numFmtId="2" fontId="3" fillId="2" borderId="0" xfId="0" applyNumberFormat="1" applyFont="1" applyFill="1" applyBorder="1" applyAlignment="1" applyProtection="1">
      <alignment horizontal="right" wrapText="1"/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0" fontId="6" fillId="2" borderId="0" xfId="0" applyFont="1" applyFill="1" applyAlignment="1" applyProtection="1"/>
    <xf numFmtId="49" fontId="9" fillId="2" borderId="10" xfId="0" applyNumberFormat="1" applyFont="1" applyFill="1" applyBorder="1" applyAlignment="1" applyProtection="1">
      <alignment horizontal="center" wrapText="1"/>
      <protection locked="0"/>
    </xf>
    <xf numFmtId="1" fontId="4" fillId="2" borderId="10" xfId="0" applyNumberFormat="1" applyFont="1" applyFill="1" applyBorder="1" applyAlignment="1" applyProtection="1">
      <alignment horizontal="right" wrapText="1"/>
      <protection locked="0"/>
    </xf>
    <xf numFmtId="2" fontId="5" fillId="2" borderId="0" xfId="0" applyNumberFormat="1" applyFont="1" applyFill="1" applyBorder="1" applyAlignment="1" applyProtection="1">
      <alignment horizontal="right" wrapText="1"/>
      <protection locked="0"/>
    </xf>
    <xf numFmtId="0" fontId="4" fillId="2" borderId="10" xfId="0" applyNumberFormat="1" applyFont="1" applyFill="1" applyBorder="1" applyAlignment="1" applyProtection="1">
      <alignment horizontal="right"/>
    </xf>
    <xf numFmtId="0" fontId="4" fillId="2" borderId="10" xfId="0" applyNumberFormat="1" applyFont="1" applyFill="1" applyBorder="1" applyAlignment="1" applyProtection="1">
      <alignment horizontal="right" wrapText="1"/>
      <protection locked="0"/>
    </xf>
    <xf numFmtId="49" fontId="5" fillId="2" borderId="12" xfId="0" applyNumberFormat="1" applyFont="1" applyFill="1" applyBorder="1" applyAlignment="1" applyProtection="1">
      <alignment horizontal="left"/>
      <protection locked="0"/>
    </xf>
    <xf numFmtId="0" fontId="5" fillId="2" borderId="0" xfId="0" applyNumberFormat="1" applyFont="1" applyFill="1" applyBorder="1" applyAlignment="1" applyProtection="1">
      <alignment horizontal="right"/>
    </xf>
    <xf numFmtId="49" fontId="5" fillId="2" borderId="12" xfId="0" applyNumberFormat="1" applyFont="1" applyFill="1" applyBorder="1" applyAlignment="1" applyProtection="1">
      <alignment horizontal="left"/>
    </xf>
    <xf numFmtId="49" fontId="6" fillId="2" borderId="18" xfId="0" applyNumberFormat="1" applyFont="1" applyFill="1" applyBorder="1" applyAlignment="1" applyProtection="1">
      <alignment horizontal="center" wrapText="1"/>
    </xf>
    <xf numFmtId="164" fontId="3" fillId="2" borderId="10" xfId="0" applyNumberFormat="1" applyFont="1" applyFill="1" applyBorder="1" applyAlignment="1" applyProtection="1">
      <alignment horizontal="right" wrapText="1"/>
      <protection locked="0"/>
    </xf>
    <xf numFmtId="49" fontId="3" fillId="2" borderId="0" xfId="0" applyNumberFormat="1" applyFont="1" applyFill="1" applyAlignment="1" applyProtection="1">
      <protection locked="0"/>
    </xf>
    <xf numFmtId="0" fontId="5" fillId="2" borderId="0" xfId="0" applyNumberFormat="1" applyFont="1" applyFill="1" applyBorder="1" applyAlignment="1" applyProtection="1">
      <alignment wrapText="1"/>
      <protection locked="0"/>
    </xf>
    <xf numFmtId="0" fontId="4" fillId="2" borderId="19" xfId="0" applyNumberFormat="1" applyFont="1" applyFill="1" applyBorder="1" applyAlignment="1" applyProtection="1">
      <alignment horizontal="right" wrapText="1"/>
      <protection locked="0"/>
    </xf>
    <xf numFmtId="164" fontId="3" fillId="2" borderId="10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  <protection locked="0"/>
    </xf>
    <xf numFmtId="164" fontId="5" fillId="2" borderId="10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4" fontId="6" fillId="2" borderId="10" xfId="0" applyNumberFormat="1" applyFont="1" applyFill="1" applyBorder="1" applyAlignment="1" applyProtection="1">
      <alignment horizontal="right" wrapText="1"/>
    </xf>
    <xf numFmtId="164" fontId="3" fillId="2" borderId="10" xfId="0" applyNumberFormat="1" applyFont="1" applyFill="1" applyBorder="1" applyAlignment="1" applyProtection="1">
      <alignment horizontal="right" wrapText="1"/>
    </xf>
    <xf numFmtId="164" fontId="5" fillId="2" borderId="10" xfId="0" applyNumberFormat="1" applyFont="1" applyFill="1" applyBorder="1" applyAlignment="1" applyProtection="1">
      <alignment horizontal="right" wrapText="1"/>
    </xf>
    <xf numFmtId="164" fontId="4" fillId="2" borderId="10" xfId="0" applyNumberFormat="1" applyFont="1" applyFill="1" applyBorder="1" applyAlignment="1" applyProtection="1">
      <alignment horizontal="right" wrapText="1"/>
    </xf>
    <xf numFmtId="164" fontId="3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 wrapText="1"/>
      <protection locked="0"/>
    </xf>
    <xf numFmtId="164" fontId="6" fillId="2" borderId="10" xfId="0" applyNumberFormat="1" applyFont="1" applyFill="1" applyBorder="1" applyAlignment="1" applyProtection="1">
      <alignment horizontal="right" wrapText="1"/>
      <protection locked="0"/>
    </xf>
    <xf numFmtId="164" fontId="5" fillId="2" borderId="0" xfId="0" applyNumberFormat="1" applyFont="1" applyFill="1" applyAlignment="1" applyProtection="1">
      <alignment horizontal="right"/>
    </xf>
    <xf numFmtId="164" fontId="5" fillId="2" borderId="20" xfId="0" applyNumberFormat="1" applyFont="1" applyFill="1" applyBorder="1" applyAlignment="1" applyProtection="1">
      <alignment horizontal="right"/>
    </xf>
    <xf numFmtId="164" fontId="3" fillId="2" borderId="12" xfId="0" applyNumberFormat="1" applyFont="1" applyFill="1" applyBorder="1" applyAlignment="1" applyProtection="1">
      <alignment horizontal="right" wrapText="1"/>
      <protection locked="0"/>
    </xf>
    <xf numFmtId="164" fontId="4" fillId="2" borderId="10" xfId="0" applyNumberFormat="1" applyFont="1" applyFill="1" applyBorder="1" applyAlignment="1" applyProtection="1">
      <alignment horizontal="right" wrapText="1"/>
      <protection locked="0"/>
    </xf>
    <xf numFmtId="0" fontId="25" fillId="0" borderId="0" xfId="1"/>
    <xf numFmtId="0" fontId="25" fillId="0" borderId="0" xfId="1" applyAlignment="1">
      <alignment horizontal="center"/>
    </xf>
    <xf numFmtId="49" fontId="29" fillId="0" borderId="12" xfId="1" applyNumberFormat="1" applyFont="1" applyBorder="1" applyAlignment="1">
      <alignment horizontal="center"/>
    </xf>
    <xf numFmtId="49" fontId="30" fillId="0" borderId="10" xfId="1" applyNumberFormat="1" applyFont="1" applyBorder="1" applyAlignment="1">
      <alignment horizontal="center"/>
    </xf>
    <xf numFmtId="49" fontId="29" fillId="0" borderId="10" xfId="1" applyNumberFormat="1" applyFont="1" applyBorder="1" applyAlignment="1">
      <alignment horizontal="center"/>
    </xf>
    <xf numFmtId="49" fontId="25" fillId="0" borderId="10" xfId="1" applyNumberFormat="1" applyBorder="1" applyAlignment="1">
      <alignment horizontal="center"/>
    </xf>
    <xf numFmtId="49" fontId="29" fillId="0" borderId="3" xfId="1" applyNumberFormat="1" applyFont="1" applyBorder="1" applyAlignment="1">
      <alignment horizontal="center"/>
    </xf>
    <xf numFmtId="0" fontId="25" fillId="0" borderId="10" xfId="1" applyBorder="1" applyAlignment="1">
      <alignment vertical="center" wrapText="1"/>
    </xf>
    <xf numFmtId="49" fontId="30" fillId="0" borderId="12" xfId="1" applyNumberFormat="1" applyFont="1" applyBorder="1" applyAlignment="1">
      <alignment horizontal="center"/>
    </xf>
    <xf numFmtId="49" fontId="31" fillId="0" borderId="10" xfId="1" applyNumberFormat="1" applyFont="1" applyBorder="1" applyAlignment="1">
      <alignment horizontal="center"/>
    </xf>
    <xf numFmtId="0" fontId="25" fillId="0" borderId="0" xfId="1" applyAlignment="1">
      <alignment vertical="center" wrapText="1"/>
    </xf>
    <xf numFmtId="49" fontId="25" fillId="0" borderId="0" xfId="1" applyNumberFormat="1" applyAlignment="1">
      <alignment horizontal="center" vertical="center" wrapText="1"/>
    </xf>
    <xf numFmtId="49" fontId="25" fillId="0" borderId="0" xfId="1" applyNumberFormat="1" applyAlignment="1">
      <alignment vertical="center" wrapText="1"/>
    </xf>
    <xf numFmtId="49" fontId="25" fillId="0" borderId="0" xfId="1" applyNumberFormat="1" applyAlignment="1">
      <alignment horizontal="center"/>
    </xf>
    <xf numFmtId="49" fontId="25" fillId="0" borderId="0" xfId="1" applyNumberFormat="1"/>
    <xf numFmtId="49" fontId="25" fillId="0" borderId="10" xfId="1" applyNumberFormat="1" applyFont="1" applyBorder="1" applyAlignment="1">
      <alignment horizontal="center"/>
    </xf>
    <xf numFmtId="164" fontId="30" fillId="0" borderId="10" xfId="1" applyNumberFormat="1" applyFont="1" applyBorder="1"/>
    <xf numFmtId="164" fontId="25" fillId="0" borderId="10" xfId="1" applyNumberFormat="1" applyBorder="1"/>
    <xf numFmtId="164" fontId="25" fillId="0" borderId="10" xfId="1" applyNumberFormat="1" applyFill="1" applyBorder="1"/>
    <xf numFmtId="164" fontId="29" fillId="0" borderId="10" xfId="1" applyNumberFormat="1" applyFont="1" applyBorder="1"/>
    <xf numFmtId="164" fontId="29" fillId="0" borderId="3" xfId="1" applyNumberFormat="1" applyFont="1" applyBorder="1"/>
    <xf numFmtId="164" fontId="30" fillId="0" borderId="12" xfId="1" applyNumberFormat="1" applyFont="1" applyBorder="1"/>
    <xf numFmtId="164" fontId="31" fillId="0" borderId="10" xfId="1" applyNumberFormat="1" applyFont="1" applyBorder="1"/>
    <xf numFmtId="0" fontId="19" fillId="2" borderId="10" xfId="0" applyFont="1" applyFill="1" applyBorder="1" applyAlignment="1">
      <alignment horizontal="left" wrapText="1"/>
    </xf>
    <xf numFmtId="0" fontId="19" fillId="2" borderId="10" xfId="0" applyFont="1" applyFill="1" applyBorder="1" applyAlignment="1" applyProtection="1">
      <alignment wrapText="1"/>
    </xf>
    <xf numFmtId="0" fontId="14" fillId="2" borderId="10" xfId="0" applyFont="1" applyFill="1" applyBorder="1" applyAlignment="1" applyProtection="1">
      <alignment wrapText="1"/>
      <protection locked="0"/>
    </xf>
    <xf numFmtId="0" fontId="23" fillId="2" borderId="10" xfId="0" quotePrefix="1" applyFont="1" applyFill="1" applyBorder="1" applyAlignment="1" applyProtection="1">
      <alignment wrapText="1"/>
      <protection locked="0"/>
    </xf>
    <xf numFmtId="0" fontId="21" fillId="2" borderId="10" xfId="0" applyFont="1" applyFill="1" applyBorder="1" applyAlignment="1" applyProtection="1">
      <alignment wrapText="1"/>
      <protection locked="0"/>
    </xf>
    <xf numFmtId="49" fontId="6" fillId="2" borderId="10" xfId="0" applyNumberFormat="1" applyFont="1" applyFill="1" applyBorder="1" applyAlignment="1" applyProtection="1">
      <alignment horizontal="center" wrapText="1"/>
      <protection locked="0"/>
    </xf>
    <xf numFmtId="164" fontId="25" fillId="0" borderId="9" xfId="1" applyNumberFormat="1" applyBorder="1"/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64" fontId="25" fillId="0" borderId="10" xfId="1" applyNumberFormat="1" applyBorder="1" applyAlignment="1">
      <alignment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164" fontId="31" fillId="0" borderId="9" xfId="1" applyNumberFormat="1" applyFont="1" applyBorder="1"/>
    <xf numFmtId="0" fontId="36" fillId="2" borderId="0" xfId="1" applyFont="1" applyFill="1" applyBorder="1"/>
    <xf numFmtId="0" fontId="35" fillId="2" borderId="0" xfId="1" applyFont="1" applyFill="1" applyBorder="1"/>
    <xf numFmtId="0" fontId="25" fillId="0" borderId="20" xfId="1" applyBorder="1"/>
    <xf numFmtId="0" fontId="25" fillId="0" borderId="10" xfId="1" applyBorder="1" applyAlignment="1">
      <alignment horizontal="center" vertical="center"/>
    </xf>
    <xf numFmtId="164" fontId="11" fillId="2" borderId="0" xfId="3" applyNumberFormat="1" applyFont="1" applyFill="1" applyBorder="1" applyAlignment="1">
      <alignment horizontal="center"/>
    </xf>
    <xf numFmtId="0" fontId="36" fillId="2" borderId="0" xfId="1" applyFont="1" applyFill="1" applyBorder="1" applyAlignment="1">
      <alignment horizontal="left" wrapText="1"/>
    </xf>
    <xf numFmtId="49" fontId="36" fillId="2" borderId="0" xfId="1" applyNumberFormat="1" applyFont="1" applyFill="1" applyBorder="1" applyAlignment="1">
      <alignment horizontal="center"/>
    </xf>
    <xf numFmtId="0" fontId="38" fillId="2" borderId="0" xfId="3" applyNumberFormat="1" applyFont="1" applyFill="1" applyBorder="1" applyAlignment="1">
      <alignment horizontal="center"/>
    </xf>
    <xf numFmtId="49" fontId="25" fillId="0" borderId="10" xfId="1" applyNumberFormat="1" applyBorder="1"/>
    <xf numFmtId="49" fontId="19" fillId="2" borderId="0" xfId="1" applyNumberFormat="1" applyFont="1" applyFill="1" applyBorder="1" applyAlignment="1">
      <alignment horizontal="left" wrapText="1"/>
    </xf>
    <xf numFmtId="0" fontId="36" fillId="2" borderId="0" xfId="1" applyFont="1" applyFill="1" applyBorder="1" applyAlignment="1">
      <alignment wrapText="1"/>
    </xf>
    <xf numFmtId="0" fontId="36" fillId="2" borderId="0" xfId="3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wrapText="1"/>
    </xf>
    <xf numFmtId="49" fontId="10" fillId="2" borderId="0" xfId="1" applyNumberFormat="1" applyFont="1" applyFill="1" applyBorder="1" applyAlignment="1">
      <alignment horizontal="center"/>
    </xf>
    <xf numFmtId="0" fontId="37" fillId="2" borderId="0" xfId="1" applyFont="1" applyFill="1" applyBorder="1" applyAlignment="1">
      <alignment wrapText="1"/>
    </xf>
    <xf numFmtId="49" fontId="16" fillId="2" borderId="0" xfId="1" applyNumberFormat="1" applyFont="1" applyFill="1" applyBorder="1" applyAlignment="1">
      <alignment horizontal="center"/>
    </xf>
    <xf numFmtId="0" fontId="11" fillId="2" borderId="0" xfId="3" applyNumberFormat="1" applyFont="1" applyFill="1" applyBorder="1" applyAlignment="1">
      <alignment horizontal="center"/>
    </xf>
    <xf numFmtId="49" fontId="39" fillId="2" borderId="0" xfId="1" applyNumberFormat="1" applyFont="1" applyFill="1" applyBorder="1" applyAlignment="1">
      <alignment horizontal="center"/>
    </xf>
    <xf numFmtId="0" fontId="39" fillId="2" borderId="0" xfId="3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wrapText="1"/>
    </xf>
    <xf numFmtId="0" fontId="39" fillId="2" borderId="0" xfId="1" applyFont="1" applyFill="1" applyBorder="1" applyAlignment="1">
      <alignment wrapText="1"/>
    </xf>
    <xf numFmtId="164" fontId="36" fillId="2" borderId="0" xfId="3" applyNumberFormat="1" applyFont="1" applyFill="1" applyBorder="1" applyAlignment="1">
      <alignment horizontal="center"/>
    </xf>
    <xf numFmtId="49" fontId="37" fillId="2" borderId="0" xfId="1" applyNumberFormat="1" applyFont="1" applyFill="1" applyBorder="1" applyAlignment="1">
      <alignment horizontal="center"/>
    </xf>
    <xf numFmtId="0" fontId="37" fillId="2" borderId="0" xfId="3" applyNumberFormat="1" applyFont="1" applyFill="1" applyBorder="1" applyAlignment="1">
      <alignment horizontal="center"/>
    </xf>
    <xf numFmtId="0" fontId="15" fillId="2" borderId="0" xfId="1" applyFont="1" applyFill="1" applyBorder="1" applyAlignment="1">
      <alignment wrapText="1"/>
    </xf>
    <xf numFmtId="0" fontId="11" fillId="2" borderId="0" xfId="1" applyFont="1" applyFill="1" applyBorder="1"/>
    <xf numFmtId="49" fontId="15" fillId="2" borderId="0" xfId="1" applyNumberFormat="1" applyFont="1" applyFill="1" applyBorder="1" applyAlignment="1">
      <alignment horizontal="center"/>
    </xf>
    <xf numFmtId="0" fontId="40" fillId="2" borderId="0" xfId="1" applyFont="1" applyFill="1" applyBorder="1"/>
    <xf numFmtId="49" fontId="11" fillId="2" borderId="0" xfId="1" applyNumberFormat="1" applyFont="1" applyFill="1" applyBorder="1"/>
    <xf numFmtId="0" fontId="25" fillId="0" borderId="0" xfId="1" applyBorder="1"/>
    <xf numFmtId="49" fontId="29" fillId="0" borderId="10" xfId="1" applyNumberFormat="1" applyFont="1" applyBorder="1"/>
    <xf numFmtId="0" fontId="25" fillId="0" borderId="10" xfId="1" applyFont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 applyProtection="1">
      <alignment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49" fontId="29" fillId="0" borderId="10" xfId="1" applyNumberFormat="1" applyFont="1" applyBorder="1" applyAlignment="1">
      <alignment horizontal="center" vertical="center" wrapText="1"/>
    </xf>
    <xf numFmtId="164" fontId="29" fillId="0" borderId="10" xfId="1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30" fillId="0" borderId="21" xfId="1" applyFont="1" applyBorder="1" applyAlignment="1">
      <alignment vertical="center" wrapText="1"/>
    </xf>
    <xf numFmtId="0" fontId="25" fillId="0" borderId="21" xfId="1" applyFont="1" applyBorder="1" applyAlignment="1">
      <alignment wrapText="1"/>
    </xf>
    <xf numFmtId="0" fontId="25" fillId="0" borderId="21" xfId="1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5" fillId="0" borderId="21" xfId="1" applyBorder="1" applyAlignment="1">
      <alignment vertical="center" wrapText="1"/>
    </xf>
    <xf numFmtId="0" fontId="29" fillId="0" borderId="21" xfId="1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0" fillId="0" borderId="21" xfId="0" applyFill="1" applyBorder="1" applyAlignment="1">
      <alignment vertical="center" wrapText="1"/>
    </xf>
    <xf numFmtId="0" fontId="33" fillId="0" borderId="21" xfId="1" applyFont="1" applyBorder="1"/>
    <xf numFmtId="0" fontId="34" fillId="0" borderId="21" xfId="1" applyFont="1" applyBorder="1"/>
    <xf numFmtId="0" fontId="34" fillId="0" borderId="21" xfId="0" applyFont="1" applyBorder="1" applyAlignment="1">
      <alignment wrapText="1"/>
    </xf>
    <xf numFmtId="0" fontId="25" fillId="0" borderId="22" xfId="1" applyBorder="1" applyAlignment="1">
      <alignment horizontal="center" vertical="center" wrapText="1"/>
    </xf>
    <xf numFmtId="0" fontId="27" fillId="0" borderId="23" xfId="1" applyFont="1" applyBorder="1"/>
    <xf numFmtId="0" fontId="27" fillId="0" borderId="24" xfId="1" applyFont="1" applyBorder="1"/>
    <xf numFmtId="164" fontId="28" fillId="0" borderId="24" xfId="1" applyNumberFormat="1" applyFont="1" applyBorder="1"/>
    <xf numFmtId="0" fontId="30" fillId="0" borderId="25" xfId="1" applyFont="1" applyBorder="1" applyAlignment="1">
      <alignment vertical="center" wrapText="1"/>
    </xf>
    <xf numFmtId="0" fontId="29" fillId="0" borderId="2" xfId="1" applyFont="1" applyBorder="1"/>
    <xf numFmtId="0" fontId="0" fillId="0" borderId="26" xfId="0" applyBorder="1" applyAlignment="1">
      <alignment vertical="center" wrapText="1"/>
    </xf>
    <xf numFmtId="0" fontId="29" fillId="0" borderId="26" xfId="1" applyFont="1" applyBorder="1" applyAlignment="1">
      <alignment vertical="center" wrapText="1"/>
    </xf>
    <xf numFmtId="49" fontId="25" fillId="0" borderId="9" xfId="1" applyNumberFormat="1" applyBorder="1" applyAlignment="1">
      <alignment horizontal="center"/>
    </xf>
    <xf numFmtId="0" fontId="34" fillId="0" borderId="26" xfId="0" applyFont="1" applyBorder="1" applyAlignment="1">
      <alignment wrapText="1"/>
    </xf>
    <xf numFmtId="49" fontId="31" fillId="0" borderId="9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center" vertical="center" wrapText="1"/>
    </xf>
    <xf numFmtId="164" fontId="25" fillId="0" borderId="9" xfId="1" applyNumberFormat="1" applyBorder="1" applyAlignment="1">
      <alignment vertical="center" wrapText="1"/>
    </xf>
    <xf numFmtId="0" fontId="31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164" fontId="31" fillId="0" borderId="10" xfId="1" applyNumberFormat="1" applyFont="1" applyFill="1" applyBorder="1"/>
    <xf numFmtId="49" fontId="29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vertical="center" wrapText="1"/>
    </xf>
    <xf numFmtId="2" fontId="5" fillId="2" borderId="10" xfId="0" applyNumberFormat="1" applyFont="1" applyFill="1" applyBorder="1" applyAlignment="1" applyProtection="1">
      <alignment horizontal="right"/>
    </xf>
    <xf numFmtId="2" fontId="3" fillId="2" borderId="10" xfId="0" applyNumberFormat="1" applyFont="1" applyFill="1" applyBorder="1" applyAlignment="1" applyProtection="1">
      <alignment horizontal="right"/>
      <protection locked="0"/>
    </xf>
    <xf numFmtId="1" fontId="6" fillId="2" borderId="10" xfId="0" applyNumberFormat="1" applyFont="1" applyFill="1" applyBorder="1" applyAlignment="1" applyProtection="1">
      <alignment horizontal="right" wrapText="1"/>
    </xf>
    <xf numFmtId="1" fontId="6" fillId="2" borderId="0" xfId="0" applyNumberFormat="1" applyFont="1" applyFill="1" applyBorder="1" applyAlignment="1" applyProtection="1">
      <alignment horizontal="right"/>
    </xf>
    <xf numFmtId="1" fontId="4" fillId="2" borderId="0" xfId="0" applyNumberFormat="1" applyFont="1" applyFill="1" applyBorder="1" applyAlignment="1" applyProtection="1">
      <alignment horizontal="right"/>
    </xf>
    <xf numFmtId="0" fontId="6" fillId="2" borderId="10" xfId="0" applyFont="1" applyFill="1" applyBorder="1" applyAlignment="1" applyProtection="1">
      <alignment wrapText="1"/>
    </xf>
    <xf numFmtId="0" fontId="5" fillId="2" borderId="10" xfId="0" applyFont="1" applyFill="1" applyBorder="1" applyAlignment="1">
      <alignment horizontal="left" wrapText="1"/>
    </xf>
    <xf numFmtId="1" fontId="19" fillId="2" borderId="10" xfId="0" applyNumberFormat="1" applyFont="1" applyFill="1" applyBorder="1" applyAlignment="1" applyProtection="1">
      <alignment horizontal="right" wrapText="1"/>
      <protection locked="0"/>
    </xf>
    <xf numFmtId="0" fontId="19" fillId="2" borderId="10" xfId="0" applyNumberFormat="1" applyFont="1" applyFill="1" applyBorder="1" applyAlignment="1" applyProtection="1">
      <alignment horizontal="right" wrapText="1"/>
      <protection locked="0"/>
    </xf>
    <xf numFmtId="0" fontId="19" fillId="2" borderId="10" xfId="0" applyNumberFormat="1" applyFont="1" applyFill="1" applyBorder="1" applyAlignment="1" applyProtection="1">
      <alignment horizontal="right"/>
    </xf>
    <xf numFmtId="2" fontId="6" fillId="2" borderId="10" xfId="0" applyNumberFormat="1" applyFont="1" applyFill="1" applyBorder="1" applyAlignment="1" applyProtection="1">
      <protection locked="0"/>
    </xf>
    <xf numFmtId="2" fontId="4" fillId="2" borderId="10" xfId="0" applyNumberFormat="1" applyFont="1" applyFill="1" applyBorder="1" applyAlignment="1" applyProtection="1">
      <protection locked="0"/>
    </xf>
    <xf numFmtId="0" fontId="19" fillId="0" borderId="27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15" fillId="0" borderId="28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27" fillId="0" borderId="20" xfId="1" applyFont="1" applyBorder="1"/>
    <xf numFmtId="0" fontId="29" fillId="0" borderId="29" xfId="1" applyFont="1" applyBorder="1" applyAlignment="1">
      <alignment horizontal="center"/>
    </xf>
    <xf numFmtId="2" fontId="25" fillId="0" borderId="10" xfId="1" applyNumberFormat="1" applyBorder="1"/>
    <xf numFmtId="2" fontId="31" fillId="0" borderId="10" xfId="1" applyNumberFormat="1" applyFont="1" applyBorder="1"/>
    <xf numFmtId="0" fontId="41" fillId="0" borderId="0" xfId="1" applyFont="1"/>
    <xf numFmtId="0" fontId="30" fillId="0" borderId="7" xfId="1" applyFont="1" applyBorder="1" applyAlignment="1">
      <alignment vertical="center" wrapText="1"/>
    </xf>
    <xf numFmtId="49" fontId="29" fillId="0" borderId="5" xfId="1" applyNumberFormat="1" applyFont="1" applyBorder="1" applyAlignment="1">
      <alignment horizontal="center"/>
    </xf>
    <xf numFmtId="0" fontId="29" fillId="0" borderId="10" xfId="1" applyFont="1" applyBorder="1" applyAlignment="1">
      <alignment vertical="center" wrapText="1"/>
    </xf>
    <xf numFmtId="0" fontId="31" fillId="0" borderId="10" xfId="1" applyFont="1" applyBorder="1" applyAlignment="1">
      <alignment vertical="center" wrapText="1"/>
    </xf>
    <xf numFmtId="0" fontId="25" fillId="0" borderId="0" xfId="1" applyFont="1"/>
    <xf numFmtId="2" fontId="25" fillId="0" borderId="10" xfId="1" applyNumberFormat="1" applyFont="1" applyBorder="1"/>
    <xf numFmtId="49" fontId="30" fillId="0" borderId="5" xfId="1" applyNumberFormat="1" applyFont="1" applyBorder="1" applyAlignment="1">
      <alignment horizontal="center"/>
    </xf>
    <xf numFmtId="0" fontId="33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25" fillId="0" borderId="10" xfId="1" applyFont="1" applyBorder="1" applyAlignment="1">
      <alignment vertical="center" wrapText="1"/>
    </xf>
    <xf numFmtId="0" fontId="29" fillId="0" borderId="0" xfId="1" applyFont="1"/>
    <xf numFmtId="49" fontId="25" fillId="0" borderId="10" xfId="1" applyNumberFormat="1" applyFont="1" applyBorder="1"/>
    <xf numFmtId="2" fontId="37" fillId="2" borderId="10" xfId="0" applyNumberFormat="1" applyFont="1" applyFill="1" applyBorder="1" applyAlignment="1" applyProtection="1">
      <alignment horizontal="right" vertical="center"/>
      <protection locked="0"/>
    </xf>
    <xf numFmtId="0" fontId="25" fillId="0" borderId="22" xfId="1" applyFont="1" applyBorder="1" applyAlignment="1">
      <alignment horizontal="center" vertical="center" wrapText="1"/>
    </xf>
    <xf numFmtId="0" fontId="29" fillId="0" borderId="10" xfId="1" applyFont="1" applyBorder="1"/>
    <xf numFmtId="0" fontId="28" fillId="0" borderId="10" xfId="1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49" fontId="31" fillId="0" borderId="12" xfId="1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49" fontId="31" fillId="0" borderId="24" xfId="1" applyNumberFormat="1" applyFont="1" applyBorder="1" applyAlignment="1">
      <alignment horizontal="center"/>
    </xf>
    <xf numFmtId="164" fontId="30" fillId="0" borderId="5" xfId="1" applyNumberFormat="1" applyFont="1" applyBorder="1"/>
    <xf numFmtId="0" fontId="37" fillId="2" borderId="0" xfId="1" applyFont="1" applyFill="1" applyBorder="1" applyAlignment="1">
      <alignment horizontal="center" vertical="center" wrapText="1"/>
    </xf>
    <xf numFmtId="0" fontId="36" fillId="2" borderId="0" xfId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vertical="top" wrapText="1"/>
    </xf>
    <xf numFmtId="49" fontId="31" fillId="0" borderId="24" xfId="0" applyNumberFormat="1" applyFont="1" applyBorder="1" applyAlignment="1">
      <alignment horizontal="center"/>
    </xf>
    <xf numFmtId="0" fontId="29" fillId="0" borderId="9" xfId="0" applyFont="1" applyBorder="1" applyAlignment="1">
      <alignment vertical="center" wrapText="1"/>
    </xf>
    <xf numFmtId="0" fontId="15" fillId="2" borderId="10" xfId="0" applyFont="1" applyFill="1" applyBorder="1" applyAlignment="1" applyProtection="1">
      <alignment wrapText="1"/>
    </xf>
    <xf numFmtId="0" fontId="25" fillId="0" borderId="21" xfId="1" applyNumberFormat="1" applyFont="1" applyBorder="1" applyAlignment="1">
      <alignment vertical="center" wrapText="1"/>
    </xf>
    <xf numFmtId="2" fontId="6" fillId="2" borderId="0" xfId="0" applyNumberFormat="1" applyFont="1" applyFill="1" applyBorder="1" applyAlignment="1" applyProtection="1">
      <alignment horizontal="right" wrapText="1"/>
      <protection locked="0"/>
    </xf>
    <xf numFmtId="1" fontId="6" fillId="2" borderId="0" xfId="0" applyNumberFormat="1" applyFont="1" applyFill="1" applyBorder="1" applyAlignment="1" applyProtection="1">
      <alignment horizontal="right" wrapText="1"/>
      <protection locked="0"/>
    </xf>
    <xf numFmtId="0" fontId="6" fillId="2" borderId="0" xfId="0" applyFont="1" applyFill="1" applyAlignment="1" applyProtection="1">
      <protection locked="0"/>
    </xf>
    <xf numFmtId="49" fontId="29" fillId="0" borderId="24" xfId="1" applyNumberFormat="1" applyFont="1" applyBorder="1" applyAlignment="1">
      <alignment horizontal="center"/>
    </xf>
    <xf numFmtId="1" fontId="6" fillId="2" borderId="10" xfId="0" applyNumberFormat="1" applyFont="1" applyFill="1" applyBorder="1" applyAlignment="1" applyProtection="1">
      <alignment horizontal="right"/>
    </xf>
    <xf numFmtId="1" fontId="6" fillId="2" borderId="0" xfId="0" applyNumberFormat="1" applyFont="1" applyFill="1" applyAlignment="1" applyProtection="1">
      <alignment horizontal="right"/>
    </xf>
    <xf numFmtId="49" fontId="32" fillId="0" borderId="10" xfId="1" applyNumberFormat="1" applyFont="1" applyBorder="1" applyAlignment="1">
      <alignment horizontal="center"/>
    </xf>
    <xf numFmtId="2" fontId="32" fillId="0" borderId="10" xfId="1" applyNumberFormat="1" applyFont="1" applyBorder="1"/>
    <xf numFmtId="0" fontId="31" fillId="0" borderId="0" xfId="1" applyFont="1"/>
    <xf numFmtId="49" fontId="29" fillId="0" borderId="9" xfId="0" applyNumberFormat="1" applyFont="1" applyBorder="1" applyAlignment="1">
      <alignment horizontal="center"/>
    </xf>
    <xf numFmtId="164" fontId="29" fillId="0" borderId="9" xfId="1" applyNumberFormat="1" applyFont="1" applyBorder="1"/>
    <xf numFmtId="0" fontId="38" fillId="0" borderId="0" xfId="0" applyFont="1" applyAlignment="1">
      <alignment wrapText="1"/>
    </xf>
    <xf numFmtId="164" fontId="4" fillId="2" borderId="10" xfId="0" applyNumberFormat="1" applyFont="1" applyFill="1" applyBorder="1" applyAlignment="1" applyProtection="1">
      <alignment horizontal="right"/>
      <protection locked="0"/>
    </xf>
    <xf numFmtId="164" fontId="6" fillId="2" borderId="10" xfId="0" applyNumberFormat="1" applyFont="1" applyFill="1" applyBorder="1" applyAlignment="1" applyProtection="1">
      <alignment horizontal="right"/>
      <protection locked="0"/>
    </xf>
    <xf numFmtId="164" fontId="3" fillId="2" borderId="16" xfId="0" applyNumberFormat="1" applyFont="1" applyFill="1" applyBorder="1" applyAlignment="1" applyProtection="1">
      <alignment horizontal="right" wrapText="1"/>
      <protection locked="0"/>
    </xf>
    <xf numFmtId="164" fontId="3" fillId="2" borderId="17" xfId="0" applyNumberFormat="1" applyFont="1" applyFill="1" applyBorder="1" applyAlignment="1" applyProtection="1">
      <alignment horizontal="right" wrapText="1"/>
      <protection locked="0"/>
    </xf>
    <xf numFmtId="164" fontId="3" fillId="2" borderId="14" xfId="0" applyNumberFormat="1" applyFont="1" applyFill="1" applyBorder="1" applyAlignment="1" applyProtection="1">
      <alignment horizontal="right" wrapText="1"/>
      <protection locked="0"/>
    </xf>
    <xf numFmtId="164" fontId="3" fillId="2" borderId="10" xfId="0" applyNumberFormat="1" applyFont="1" applyFill="1" applyBorder="1" applyAlignment="1" applyProtection="1"/>
    <xf numFmtId="164" fontId="6" fillId="2" borderId="10" xfId="0" applyNumberFormat="1" applyFont="1" applyFill="1" applyBorder="1" applyAlignment="1" applyProtection="1">
      <protection locked="0"/>
    </xf>
    <xf numFmtId="164" fontId="4" fillId="2" borderId="10" xfId="0" applyNumberFormat="1" applyFont="1" applyFill="1" applyBorder="1" applyAlignment="1" applyProtection="1">
      <protection locked="0"/>
    </xf>
    <xf numFmtId="164" fontId="25" fillId="0" borderId="9" xfId="1" applyNumberFormat="1" applyFill="1" applyBorder="1"/>
    <xf numFmtId="164" fontId="25" fillId="0" borderId="10" xfId="1" applyNumberFormat="1" applyBorder="1" applyAlignment="1">
      <alignment horizontal="right" vertical="center" wrapText="1"/>
    </xf>
    <xf numFmtId="164" fontId="29" fillId="0" borderId="5" xfId="1" applyNumberFormat="1" applyFont="1" applyBorder="1"/>
    <xf numFmtId="164" fontId="31" fillId="0" borderId="24" xfId="1" applyNumberFormat="1" applyFont="1" applyBorder="1"/>
    <xf numFmtId="167" fontId="28" fillId="0" borderId="10" xfId="1" applyNumberFormat="1" applyFont="1" applyBorder="1" applyAlignment="1">
      <alignment horizontal="center"/>
    </xf>
    <xf numFmtId="167" fontId="29" fillId="0" borderId="10" xfId="1" applyNumberFormat="1" applyFont="1" applyBorder="1" applyAlignment="1">
      <alignment horizontal="center"/>
    </xf>
    <xf numFmtId="165" fontId="4" fillId="2" borderId="10" xfId="2" applyNumberFormat="1" applyFont="1" applyFill="1" applyBorder="1" applyAlignment="1" applyProtection="1">
      <protection locked="0"/>
    </xf>
    <xf numFmtId="0" fontId="19" fillId="0" borderId="12" xfId="0" applyFont="1" applyBorder="1" applyAlignment="1">
      <alignment wrapText="1"/>
    </xf>
    <xf numFmtId="0" fontId="25" fillId="0" borderId="17" xfId="1" applyBorder="1"/>
    <xf numFmtId="43" fontId="4" fillId="2" borderId="10" xfId="2" applyFont="1" applyFill="1" applyBorder="1" applyAlignment="1" applyProtection="1">
      <alignment horizontal="right" wrapText="1"/>
      <protection locked="0"/>
    </xf>
    <xf numFmtId="2" fontId="4" fillId="2" borderId="0" xfId="0" applyNumberFormat="1" applyFont="1" applyFill="1" applyBorder="1" applyAlignment="1" applyProtection="1">
      <alignment horizontal="right" wrapText="1"/>
      <protection locked="0"/>
    </xf>
    <xf numFmtId="1" fontId="4" fillId="2" borderId="0" xfId="0" applyNumberFormat="1" applyFont="1" applyFill="1" applyBorder="1" applyAlignment="1" applyProtection="1">
      <alignment horizontal="right" wrapText="1"/>
      <protection locked="0"/>
    </xf>
    <xf numFmtId="165" fontId="6" fillId="2" borderId="10" xfId="2" applyNumberFormat="1" applyFont="1" applyFill="1" applyBorder="1" applyAlignment="1" applyProtection="1">
      <alignment horizontal="right" wrapText="1"/>
      <protection locked="0"/>
    </xf>
    <xf numFmtId="165" fontId="3" fillId="2" borderId="10" xfId="2" applyNumberFormat="1" applyFont="1" applyFill="1" applyBorder="1" applyAlignment="1" applyProtection="1">
      <alignment horizontal="right" wrapText="1"/>
      <protection locked="0"/>
    </xf>
    <xf numFmtId="0" fontId="19" fillId="0" borderId="30" xfId="0" applyFont="1" applyBorder="1" applyAlignment="1">
      <alignment vertical="top" wrapText="1"/>
    </xf>
    <xf numFmtId="0" fontId="41" fillId="0" borderId="21" xfId="1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/>
    </xf>
    <xf numFmtId="164" fontId="41" fillId="0" borderId="10" xfId="1" applyNumberFormat="1" applyFont="1" applyBorder="1"/>
    <xf numFmtId="164" fontId="25" fillId="0" borderId="10" xfId="1" applyNumberFormat="1" applyFont="1" applyBorder="1"/>
    <xf numFmtId="164" fontId="25" fillId="0" borderId="10" xfId="1" applyNumberFormat="1" applyFont="1" applyFill="1" applyBorder="1"/>
    <xf numFmtId="0" fontId="0" fillId="0" borderId="25" xfId="0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164" fontId="25" fillId="0" borderId="12" xfId="1" applyNumberFormat="1" applyBorder="1" applyAlignment="1">
      <alignment vertical="center" wrapText="1"/>
    </xf>
    <xf numFmtId="0" fontId="29" fillId="0" borderId="10" xfId="0" applyFont="1" applyBorder="1" applyAlignment="1">
      <alignment wrapText="1"/>
    </xf>
    <xf numFmtId="164" fontId="32" fillId="0" borderId="10" xfId="1" applyNumberFormat="1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49" fontId="41" fillId="0" borderId="10" xfId="1" applyNumberFormat="1" applyFont="1" applyBorder="1" applyAlignment="1">
      <alignment horizontal="center"/>
    </xf>
    <xf numFmtId="0" fontId="19" fillId="0" borderId="11" xfId="0" applyFont="1" applyBorder="1" applyAlignment="1">
      <alignment wrapText="1"/>
    </xf>
    <xf numFmtId="168" fontId="6" fillId="2" borderId="10" xfId="2" applyNumberFormat="1" applyFont="1" applyFill="1" applyBorder="1" applyAlignment="1" applyProtection="1">
      <alignment horizontal="right" wrapText="1"/>
      <protection locked="0"/>
    </xf>
    <xf numFmtId="0" fontId="44" fillId="0" borderId="21" xfId="0" applyFont="1" applyFill="1" applyBorder="1" applyAlignment="1">
      <alignment vertical="center" wrapText="1"/>
    </xf>
    <xf numFmtId="49" fontId="44" fillId="0" borderId="9" xfId="0" applyNumberFormat="1" applyFont="1" applyBorder="1" applyAlignment="1">
      <alignment horizontal="center"/>
    </xf>
    <xf numFmtId="164" fontId="29" fillId="0" borderId="10" xfId="1" applyNumberFormat="1" applyFont="1" applyFill="1" applyBorder="1"/>
    <xf numFmtId="0" fontId="29" fillId="0" borderId="10" xfId="1" applyFont="1" applyBorder="1" applyAlignment="1">
      <alignment wrapText="1"/>
    </xf>
    <xf numFmtId="0" fontId="29" fillId="0" borderId="7" xfId="1" applyFont="1" applyBorder="1" applyAlignment="1">
      <alignment vertical="center" wrapText="1"/>
    </xf>
    <xf numFmtId="0" fontId="29" fillId="0" borderId="25" xfId="1" applyFont="1" applyBorder="1" applyAlignment="1">
      <alignment vertical="center" wrapText="1"/>
    </xf>
    <xf numFmtId="164" fontId="29" fillId="0" borderId="12" xfId="1" applyNumberFormat="1" applyFont="1" applyBorder="1"/>
    <xf numFmtId="0" fontId="29" fillId="0" borderId="21" xfId="1" applyFont="1" applyBorder="1" applyAlignment="1">
      <alignment wrapText="1"/>
    </xf>
    <xf numFmtId="0" fontId="31" fillId="0" borderId="21" xfId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164" fontId="29" fillId="0" borderId="10" xfId="1" applyNumberFormat="1" applyFont="1" applyBorder="1" applyAlignment="1">
      <alignment horizontal="right" vertical="center" wrapText="1"/>
    </xf>
    <xf numFmtId="0" fontId="29" fillId="0" borderId="23" xfId="1" applyFont="1" applyBorder="1" applyAlignment="1">
      <alignment vertical="center" wrapText="1"/>
    </xf>
    <xf numFmtId="49" fontId="29" fillId="0" borderId="24" xfId="1" applyNumberFormat="1" applyFont="1" applyBorder="1" applyAlignment="1">
      <alignment horizontal="center" vertical="center" wrapText="1"/>
    </xf>
    <xf numFmtId="164" fontId="29" fillId="0" borderId="24" xfId="1" applyNumberFormat="1" applyFont="1" applyBorder="1" applyAlignment="1">
      <alignment vertical="center" wrapText="1"/>
    </xf>
    <xf numFmtId="49" fontId="31" fillId="0" borderId="10" xfId="1" applyNumberFormat="1" applyFont="1" applyBorder="1" applyAlignment="1">
      <alignment horizontal="center" vertical="center" wrapText="1"/>
    </xf>
    <xf numFmtId="164" fontId="31" fillId="0" borderId="10" xfId="1" applyNumberFormat="1" applyFont="1" applyBorder="1" applyAlignment="1">
      <alignment vertical="center" wrapText="1"/>
    </xf>
    <xf numFmtId="0" fontId="25" fillId="0" borderId="26" xfId="1" applyFont="1" applyBorder="1" applyAlignment="1">
      <alignment vertical="center" wrapText="1"/>
    </xf>
    <xf numFmtId="164" fontId="25" fillId="0" borderId="9" xfId="1" applyNumberFormat="1" applyBorder="1" applyAlignment="1">
      <alignment horizontal="right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64" fontId="41" fillId="0" borderId="10" xfId="1" applyNumberFormat="1" applyFont="1" applyBorder="1" applyAlignment="1">
      <alignment horizontal="right" vertical="center" wrapText="1"/>
    </xf>
    <xf numFmtId="164" fontId="41" fillId="0" borderId="10" xfId="1" applyNumberFormat="1" applyFont="1" applyBorder="1" applyAlignment="1">
      <alignment vertical="center" wrapText="1"/>
    </xf>
    <xf numFmtId="0" fontId="19" fillId="0" borderId="15" xfId="0" applyFont="1" applyBorder="1" applyAlignment="1">
      <alignment wrapText="1"/>
    </xf>
    <xf numFmtId="164" fontId="28" fillId="0" borderId="10" xfId="1" applyNumberFormat="1" applyFont="1" applyBorder="1" applyAlignment="1">
      <alignment horizontal="center" vertical="center" wrapText="1"/>
    </xf>
    <xf numFmtId="0" fontId="31" fillId="0" borderId="25" xfId="1" applyFont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164" fontId="31" fillId="0" borderId="10" xfId="1" applyNumberFormat="1" applyFont="1" applyBorder="1" applyAlignment="1">
      <alignment horizontal="right" vertical="center" wrapText="1"/>
    </xf>
    <xf numFmtId="164" fontId="29" fillId="0" borderId="5" xfId="1" applyNumberFormat="1" applyFont="1" applyFill="1" applyBorder="1"/>
    <xf numFmtId="164" fontId="29" fillId="0" borderId="12" xfId="1" applyNumberFormat="1" applyFont="1" applyFill="1" applyBorder="1"/>
    <xf numFmtId="164" fontId="31" fillId="0" borderId="12" xfId="1" applyNumberFormat="1" applyFont="1" applyFill="1" applyBorder="1"/>
    <xf numFmtId="164" fontId="31" fillId="0" borderId="12" xfId="1" applyNumberFormat="1" applyFont="1" applyBorder="1"/>
    <xf numFmtId="2" fontId="29" fillId="0" borderId="10" xfId="1" applyNumberFormat="1" applyFont="1" applyBorder="1"/>
    <xf numFmtId="49" fontId="14" fillId="2" borderId="0" xfId="0" applyNumberFormat="1" applyFont="1" applyFill="1" applyAlignment="1" applyProtection="1">
      <alignment horizontal="right" wrapText="1"/>
      <protection locked="0"/>
    </xf>
    <xf numFmtId="0" fontId="24" fillId="2" borderId="0" xfId="0" applyNumberFormat="1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164" fontId="37" fillId="2" borderId="13" xfId="0" applyNumberFormat="1" applyFont="1" applyFill="1" applyBorder="1" applyAlignment="1" applyProtection="1">
      <alignment horizontal="right" vertical="center"/>
      <protection locked="0"/>
    </xf>
    <xf numFmtId="164" fontId="37" fillId="2" borderId="12" xfId="0" applyNumberFormat="1" applyFont="1" applyFill="1" applyBorder="1" applyAlignment="1" applyProtection="1">
      <alignment horizontal="right" vertical="center"/>
      <protection locked="0"/>
    </xf>
    <xf numFmtId="0" fontId="25" fillId="0" borderId="11" xfId="1" applyBorder="1" applyAlignment="1">
      <alignment horizontal="center" vertical="center" textRotation="90"/>
    </xf>
    <xf numFmtId="0" fontId="25" fillId="0" borderId="22" xfId="1" applyBorder="1" applyAlignment="1">
      <alignment horizontal="center" vertical="center" textRotation="90"/>
    </xf>
    <xf numFmtId="49" fontId="43" fillId="2" borderId="0" xfId="0" applyNumberFormat="1" applyFont="1" applyFill="1" applyAlignment="1" applyProtection="1">
      <alignment horizontal="right" wrapText="1"/>
      <protection locked="0"/>
    </xf>
    <xf numFmtId="0" fontId="25" fillId="0" borderId="31" xfId="1" applyFont="1" applyBorder="1" applyAlignment="1">
      <alignment horizontal="center" vertical="center" wrapText="1"/>
    </xf>
    <xf numFmtId="0" fontId="25" fillId="0" borderId="32" xfId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 textRotation="90" wrapText="1"/>
    </xf>
    <xf numFmtId="0" fontId="25" fillId="0" borderId="5" xfId="1" applyBorder="1" applyAlignment="1">
      <alignment horizontal="center" vertical="center" textRotation="90" wrapText="1"/>
    </xf>
    <xf numFmtId="0" fontId="25" fillId="0" borderId="0" xfId="1" applyAlignment="1">
      <alignment horizontal="right"/>
    </xf>
    <xf numFmtId="0" fontId="26" fillId="0" borderId="0" xfId="1" applyFont="1" applyAlignment="1">
      <alignment horizontal="center" vertical="center" wrapText="1"/>
    </xf>
    <xf numFmtId="0" fontId="25" fillId="0" borderId="11" xfId="1" applyFont="1" applyBorder="1" applyAlignment="1">
      <alignment horizontal="center" vertical="center" textRotation="90"/>
    </xf>
    <xf numFmtId="0" fontId="25" fillId="0" borderId="33" xfId="1" applyBorder="1" applyAlignment="1">
      <alignment horizontal="center" vertical="center"/>
    </xf>
    <xf numFmtId="0" fontId="25" fillId="0" borderId="34" xfId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/>
    </xf>
    <xf numFmtId="0" fontId="37" fillId="2" borderId="0" xfId="1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" vertical="center" wrapText="1"/>
    </xf>
    <xf numFmtId="0" fontId="25" fillId="0" borderId="0" xfId="1" applyFont="1" applyAlignment="1">
      <alignment horizontal="right"/>
    </xf>
    <xf numFmtId="0" fontId="36" fillId="2" borderId="0" xfId="1" applyFont="1" applyFill="1" applyBorder="1" applyAlignment="1">
      <alignment horizontal="center" vertical="center" wrapText="1"/>
    </xf>
    <xf numFmtId="49" fontId="43" fillId="2" borderId="0" xfId="0" applyNumberFormat="1" applyFont="1" applyFill="1" applyAlignment="1" applyProtection="1">
      <alignment horizontal="center" wrapText="1"/>
      <protection locked="0"/>
    </xf>
  </cellXfs>
  <cellStyles count="4">
    <cellStyle name="Обычный" xfId="0" builtinId="0"/>
    <cellStyle name="Обычный_Приложение 1, 2" xfId="1"/>
    <cellStyle name="Финансовый" xfId="2" builtinId="3"/>
    <cellStyle name="Финансовый_Приложение 1,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71;/AppData/Local/Temp/Temp1_&#1048;&#1089;&#1087;&#1086;&#1083;&#1085;&#1077;&#1085;&#1080;&#1077;%20&#1073;&#1102;&#1076;&#1078;&#1077;&#1090;&#1072;%20&#1079;&#1072;%201%20&#1087;&#1086;&#1083;&#1091;&#1075;&#1086;&#1076;&#1080;&#1077;%20%202014&#1075;..zip/&#1052;&#1054;%20&#1055;&#1086;&#1089;%20&#1040;&#1084;&#1076;&#1077;&#1088;&#1084;&#1072;%20&#1060;%20117%20&#1075;&#1086;&#1076;&#1086;&#1074;%20&#1089;&#1088;%201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-отчет"/>
      <sheetName val="Доходы"/>
      <sheetName val="СВОД"/>
      <sheetName val="СВОДНАЯ"/>
      <sheetName val="0100"/>
      <sheetName val="ВДЛ"/>
      <sheetName val="0104"/>
      <sheetName val="АУП."/>
      <sheetName val="АУП. (рез ф)"/>
      <sheetName val="ФЭО."/>
      <sheetName val="0103"/>
      <sheetName val="0113(Рез.ф)"/>
      <sheetName val="0115"/>
      <sheetName val="из (рез ф)"/>
      <sheetName val="090(инв им-ва)"/>
      <sheetName val="092(свод)"/>
      <sheetName val="нотариат"/>
      <sheetName val="ассоц"/>
      <sheetName val="0202ПВУ"/>
      <sheetName val="0300"/>
      <sheetName val="ОВД."/>
      <sheetName val="ЛикАв"/>
      <sheetName val="ПСл."/>
      <sheetName val="0500"/>
      <sheetName val="ЖХ"/>
      <sheetName val="содерж"/>
      <sheetName val="КРем"/>
      <sheetName val="КХ(сводная)"/>
      <sheetName val="из рез ф"/>
      <sheetName val="КХ (свод)"/>
      <sheetName val="Энергосн"/>
      <sheetName val="Теплосн"/>
      <sheetName val="Водосн"/>
      <sheetName val="ВР 411"/>
      <sheetName val="Баня"/>
      <sheetName val="Каток"/>
      <sheetName val="ЛЭП"/>
      <sheetName val="благоуст(свод)"/>
      <sheetName val="пр мер благ(свод)"/>
      <sheetName val="пр мер благ(свалки)"/>
      <sheetName val="пр мер благ(санация)"/>
      <sheetName val="уличн освещ"/>
      <sheetName val="содерж клад"/>
      <sheetName val="Дороги(свод)"/>
      <sheetName val="фед.д"/>
      <sheetName val="поселк.д"/>
      <sheetName val="0601"/>
      <sheetName val="0700"/>
      <sheetName val="Д.С.(свод)"/>
      <sheetName val="Д.С.(район)"/>
      <sheetName val="Д.С.(льг комусл)"/>
      <sheetName val="Д.С.(предпр)"/>
      <sheetName val="Школа(свод)"/>
      <sheetName val="Восстан.рас.расх"/>
      <sheetName val="Шк(фонды комп)"/>
      <sheetName val="Район.ф"/>
      <sheetName val="Регион.ф"/>
      <sheetName val="кл.рук(свод)"/>
      <sheetName val="фед.б"/>
      <sheetName val="окр.б"/>
      <sheetName val="МолПолит(Свод)"/>
      <sheetName val="МолПолит452"/>
      <sheetName val="МолПол(мол.п)"/>
      <sheetName val="МолПол431 (2)"/>
      <sheetName val="0800"/>
      <sheetName val="0800 (общ расх)"/>
      <sheetName val="0800 (ком усл)"/>
      <sheetName val="0800 (предпр)"/>
      <sheetName val="0900"/>
      <sheetName val="Амбул."/>
      <sheetName val="ФиС"/>
      <sheetName val="1000"/>
      <sheetName val="1001Пенс. об"/>
      <sheetName val="1003(свод)"/>
      <sheetName val="1003субс.ком.усл"/>
      <sheetName val="1003род.плата"/>
      <sheetName val="1004Опека"/>
      <sheetName val="Свод 1006"/>
      <sheetName val="из резерв"/>
      <sheetName val="ДвСП (482)"/>
      <sheetName val="ДвСП"/>
    </sheetNames>
    <sheetDataSet>
      <sheetData sheetId="0" refreshError="1"/>
      <sheetData sheetId="1" refreshError="1">
        <row r="389">
          <cell r="H38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AE229"/>
  <sheetViews>
    <sheetView showZeros="0" topLeftCell="A7" zoomScale="140" zoomScaleNormal="140" workbookViewId="0">
      <selection activeCell="J6" sqref="J6"/>
    </sheetView>
  </sheetViews>
  <sheetFormatPr defaultRowHeight="12"/>
  <cols>
    <col min="1" max="1" width="31" style="119" customWidth="1"/>
    <col min="2" max="2" width="10.85546875" style="12" hidden="1" customWidth="1"/>
    <col min="3" max="3" width="10.42578125" style="10" hidden="1" customWidth="1"/>
    <col min="4" max="4" width="9.7109375" style="10" hidden="1" customWidth="1"/>
    <col min="5" max="5" width="10.85546875" style="10" hidden="1" customWidth="1"/>
    <col min="6" max="6" width="10.42578125" style="10" hidden="1" customWidth="1"/>
    <col min="7" max="7" width="72.28515625" style="10" hidden="1" customWidth="1"/>
    <col min="8" max="8" width="17.85546875" style="3" customWidth="1"/>
    <col min="9" max="9" width="17" style="8" customWidth="1"/>
    <col min="10" max="10" width="18.7109375" style="11" customWidth="1"/>
    <col min="11" max="30" width="10.42578125" style="11" customWidth="1"/>
    <col min="31" max="16384" width="9.140625" style="6"/>
  </cols>
  <sheetData>
    <row r="1" spans="1:31" ht="14.25" customHeight="1">
      <c r="A1" s="1"/>
      <c r="B1" s="2"/>
      <c r="C1" s="2"/>
      <c r="D1" s="2"/>
      <c r="E1" s="2"/>
      <c r="F1" s="2"/>
      <c r="G1" s="2"/>
      <c r="I1" s="4"/>
      <c r="J1" s="2" t="s">
        <v>343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1" ht="27.75" customHeight="1">
      <c r="A2" s="372" t="s">
        <v>81</v>
      </c>
      <c r="B2" s="372"/>
      <c r="C2" s="372"/>
      <c r="D2" s="372"/>
      <c r="E2" s="372"/>
      <c r="F2" s="372"/>
      <c r="G2" s="372"/>
      <c r="H2" s="372"/>
      <c r="I2" s="372"/>
      <c r="J2" s="37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1" ht="15.75" customHeight="1">
      <c r="A3" s="373"/>
      <c r="B3" s="373"/>
      <c r="C3" s="373"/>
      <c r="D3" s="373"/>
      <c r="E3" s="373"/>
      <c r="F3" s="373"/>
      <c r="G3" s="373"/>
      <c r="H3" s="373"/>
      <c r="I3" s="373"/>
      <c r="J3" s="373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1" ht="39.75" customHeight="1">
      <c r="A4" s="374" t="s">
        <v>407</v>
      </c>
      <c r="B4" s="374"/>
      <c r="C4" s="374"/>
      <c r="D4" s="374"/>
      <c r="E4" s="374"/>
      <c r="F4" s="374"/>
      <c r="G4" s="374"/>
      <c r="H4" s="374"/>
      <c r="I4" s="374"/>
      <c r="J4" s="374"/>
    </row>
    <row r="5" spans="1:31" ht="9.75" customHeight="1" thickBot="1">
      <c r="A5" s="13"/>
      <c r="J5" s="121" t="s">
        <v>560</v>
      </c>
    </row>
    <row r="6" spans="1:31" ht="75" customHeight="1" thickBot="1">
      <c r="A6" s="14" t="s">
        <v>303</v>
      </c>
      <c r="B6" s="15" t="s">
        <v>53</v>
      </c>
      <c r="C6" s="16" t="s">
        <v>54</v>
      </c>
      <c r="D6" s="17" t="s">
        <v>55</v>
      </c>
      <c r="E6" s="15" t="s">
        <v>53</v>
      </c>
      <c r="F6" s="16" t="s">
        <v>54</v>
      </c>
      <c r="G6" s="18" t="s">
        <v>55</v>
      </c>
      <c r="H6" s="19" t="s">
        <v>302</v>
      </c>
      <c r="I6" s="20" t="s">
        <v>408</v>
      </c>
      <c r="J6" s="21" t="s">
        <v>409</v>
      </c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</row>
    <row r="7" spans="1:31" ht="10.5" customHeight="1" thickBot="1">
      <c r="A7" s="24">
        <v>1</v>
      </c>
      <c r="B7" s="25" t="s">
        <v>56</v>
      </c>
      <c r="C7" s="25">
        <v>4</v>
      </c>
      <c r="D7" s="25">
        <v>5</v>
      </c>
      <c r="E7" s="26">
        <v>6</v>
      </c>
      <c r="F7" s="25">
        <v>7</v>
      </c>
      <c r="G7" s="25">
        <v>8</v>
      </c>
      <c r="H7" s="27">
        <v>2</v>
      </c>
      <c r="I7" s="28">
        <v>3</v>
      </c>
      <c r="J7" s="25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9"/>
    </row>
    <row r="8" spans="1:31" ht="16.5" customHeight="1">
      <c r="A8" s="30" t="s">
        <v>57</v>
      </c>
      <c r="B8" s="31"/>
      <c r="C8" s="32"/>
      <c r="D8" s="33"/>
      <c r="E8" s="34"/>
      <c r="F8" s="32"/>
      <c r="G8" s="33"/>
      <c r="H8" s="35"/>
      <c r="I8" s="375">
        <f>I10+I155</f>
        <v>26162.379999999997</v>
      </c>
      <c r="J8" s="375">
        <f>J10+J155</f>
        <v>24820.7</v>
      </c>
      <c r="K8" s="36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9"/>
    </row>
    <row r="9" spans="1:31" ht="11.25" customHeight="1">
      <c r="A9" s="38" t="s">
        <v>58</v>
      </c>
      <c r="B9" s="39"/>
      <c r="C9" s="33"/>
      <c r="D9" s="33"/>
      <c r="E9" s="34"/>
      <c r="F9" s="33"/>
      <c r="G9" s="33"/>
      <c r="H9" s="40"/>
      <c r="I9" s="376"/>
      <c r="J9" s="376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9"/>
    </row>
    <row r="10" spans="1:31" s="47" customFormat="1" ht="27" customHeight="1">
      <c r="A10" s="41" t="s">
        <v>33</v>
      </c>
      <c r="B10" s="42" t="e">
        <f>C10+D10</f>
        <v>#REF!</v>
      </c>
      <c r="C10" s="43" t="e">
        <f>#REF!+#REF!</f>
        <v>#REF!</v>
      </c>
      <c r="D10" s="42" t="e">
        <f>#REF!+#REF!+#REF!</f>
        <v>#REF!</v>
      </c>
      <c r="E10" s="42" t="e">
        <f>F10+G10</f>
        <v>#REF!</v>
      </c>
      <c r="F10" s="43" t="e">
        <f>#REF!+#REF!</f>
        <v>#REF!</v>
      </c>
      <c r="G10" s="42" t="e">
        <f>#REF!+#REF!+#REF!</f>
        <v>#REF!</v>
      </c>
      <c r="H10" s="44" t="s">
        <v>59</v>
      </c>
      <c r="I10" s="124">
        <f>I13+I19+I97+I104+I107+I143+I149</f>
        <v>2450.6800000000003</v>
      </c>
      <c r="J10" s="124">
        <f>J13+J19+J97+J104+J107+J143+J149+J152</f>
        <v>1972.4</v>
      </c>
      <c r="K10" s="45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</row>
    <row r="11" spans="1:31" ht="32.25" hidden="1" customHeight="1">
      <c r="A11" s="51" t="s">
        <v>60</v>
      </c>
      <c r="B11" s="42">
        <f>C11+D11</f>
        <v>0</v>
      </c>
      <c r="C11" s="56"/>
      <c r="D11" s="57"/>
      <c r="E11" s="42">
        <f>F11+G11</f>
        <v>0</v>
      </c>
      <c r="F11" s="56"/>
      <c r="G11" s="57"/>
      <c r="H11" s="53" t="s">
        <v>61</v>
      </c>
      <c r="I11" s="123"/>
      <c r="J11" s="243">
        <f>[1]Доходы!H389</f>
        <v>0</v>
      </c>
      <c r="K11" s="59" t="s">
        <v>62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</row>
    <row r="12" spans="1:31" ht="48" hidden="1" customHeight="1">
      <c r="A12" s="55" t="s">
        <v>68</v>
      </c>
      <c r="B12" s="42">
        <f>C12+D12</f>
        <v>0</v>
      </c>
      <c r="C12" s="56"/>
      <c r="D12" s="57"/>
      <c r="E12" s="42">
        <f>F12+G12</f>
        <v>0</v>
      </c>
      <c r="F12" s="56"/>
      <c r="G12" s="57"/>
      <c r="H12" s="53" t="s">
        <v>69</v>
      </c>
      <c r="I12" s="123"/>
      <c r="J12" s="243"/>
      <c r="K12" s="59" t="s">
        <v>62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1:31" ht="15.75" customHeight="1">
      <c r="A13" s="107" t="s">
        <v>301</v>
      </c>
      <c r="B13" s="42"/>
      <c r="C13" s="56"/>
      <c r="D13" s="57"/>
      <c r="E13" s="42"/>
      <c r="F13" s="56"/>
      <c r="G13" s="57"/>
      <c r="H13" s="44" t="s">
        <v>541</v>
      </c>
      <c r="I13" s="305">
        <f>I14</f>
        <v>1193.3</v>
      </c>
      <c r="J13" s="305">
        <f>J14</f>
        <v>763.3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</row>
    <row r="14" spans="1:31" ht="15.75" customHeight="1">
      <c r="A14" s="107" t="s">
        <v>70</v>
      </c>
      <c r="B14" s="42"/>
      <c r="C14" s="56"/>
      <c r="D14" s="57"/>
      <c r="E14" s="42"/>
      <c r="F14" s="56"/>
      <c r="G14" s="57"/>
      <c r="H14" s="44" t="s">
        <v>542</v>
      </c>
      <c r="I14" s="305">
        <f>SUM(I16:I18)</f>
        <v>1193.3</v>
      </c>
      <c r="J14" s="305">
        <f>SUM(J16:J18)</f>
        <v>763.3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</row>
    <row r="15" spans="1:31" ht="62.25" hidden="1" customHeight="1">
      <c r="A15" s="61"/>
      <c r="B15" s="42"/>
      <c r="C15" s="56"/>
      <c r="D15" s="57"/>
      <c r="E15" s="42"/>
      <c r="F15" s="56"/>
      <c r="G15" s="57"/>
      <c r="H15" s="62"/>
      <c r="I15" s="242"/>
      <c r="J15" s="125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</row>
    <row r="16" spans="1:31" ht="81.75" customHeight="1">
      <c r="A16" s="160" t="s">
        <v>559</v>
      </c>
      <c r="B16" s="42">
        <f>C16+D16</f>
        <v>0</v>
      </c>
      <c r="C16" s="56"/>
      <c r="D16" s="57"/>
      <c r="E16" s="42">
        <f>F16+G16</f>
        <v>0</v>
      </c>
      <c r="F16" s="56"/>
      <c r="G16" s="57"/>
      <c r="H16" s="62" t="s">
        <v>5</v>
      </c>
      <c r="I16" s="123">
        <v>1188.8</v>
      </c>
      <c r="J16" s="304">
        <v>760.9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</row>
    <row r="17" spans="1:30" ht="103.5" customHeight="1">
      <c r="A17" s="160" t="s">
        <v>156</v>
      </c>
      <c r="B17" s="42"/>
      <c r="C17" s="56"/>
      <c r="D17" s="57"/>
      <c r="E17" s="42"/>
      <c r="F17" s="56"/>
      <c r="G17" s="57"/>
      <c r="H17" s="62" t="s">
        <v>4</v>
      </c>
      <c r="I17" s="243">
        <v>2</v>
      </c>
      <c r="J17" s="123">
        <v>1.8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</row>
    <row r="18" spans="1:30" ht="48" customHeight="1">
      <c r="A18" s="160" t="s">
        <v>158</v>
      </c>
      <c r="B18" s="42">
        <f>C18+D18</f>
        <v>0</v>
      </c>
      <c r="C18" s="56"/>
      <c r="D18" s="57"/>
      <c r="E18" s="42">
        <f>F18+G18</f>
        <v>0</v>
      </c>
      <c r="F18" s="56"/>
      <c r="G18" s="57"/>
      <c r="H18" s="62" t="s">
        <v>157</v>
      </c>
      <c r="I18" s="123">
        <v>2.5</v>
      </c>
      <c r="J18" s="123">
        <v>0.6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</row>
    <row r="19" spans="1:30" s="47" customFormat="1" ht="14.25" customHeight="1">
      <c r="A19" s="60" t="s">
        <v>71</v>
      </c>
      <c r="B19" s="42" t="e">
        <f>C19+D19</f>
        <v>#REF!</v>
      </c>
      <c r="C19" s="43" t="e">
        <f>#REF!+#REF!+#REF!+#REF!+C35+C36</f>
        <v>#REF!</v>
      </c>
      <c r="D19" s="42" t="e">
        <f>#REF!+#REF!+#REF!+#REF!</f>
        <v>#REF!</v>
      </c>
      <c r="E19" s="42" t="e">
        <f>F19+G19</f>
        <v>#REF!</v>
      </c>
      <c r="F19" s="43" t="e">
        <f>#REF!+#REF!+#REF!+#REF!+F35+F36</f>
        <v>#REF!</v>
      </c>
      <c r="G19" s="42" t="e">
        <f>#REF!+#REF!+#REF!+#REF!</f>
        <v>#REF!</v>
      </c>
      <c r="H19" s="44" t="s">
        <v>543</v>
      </c>
      <c r="I19" s="305">
        <f>SUM(I21)</f>
        <v>1027.08</v>
      </c>
      <c r="J19" s="305">
        <f>SUM(J21)</f>
        <v>987.6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1:30" s="47" customFormat="1" ht="58.5" hidden="1" customHeight="1">
      <c r="A20" s="161" t="s">
        <v>72</v>
      </c>
      <c r="B20" s="42" t="e">
        <f>C20+D20</f>
        <v>#REF!</v>
      </c>
      <c r="C20" s="52" t="e">
        <f>C31+#REF!</f>
        <v>#REF!</v>
      </c>
      <c r="D20" s="52" t="e">
        <f>D31+#REF!</f>
        <v>#REF!</v>
      </c>
      <c r="E20" s="42" t="e">
        <f>F20+G20</f>
        <v>#REF!</v>
      </c>
      <c r="F20" s="52" t="e">
        <f>F31+#REF!</f>
        <v>#REF!</v>
      </c>
      <c r="G20" s="52" t="e">
        <f>G31+#REF!</f>
        <v>#REF!</v>
      </c>
      <c r="H20" s="62" t="s">
        <v>73</v>
      </c>
      <c r="I20" s="58"/>
      <c r="J20" s="118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</row>
    <row r="21" spans="1:30" s="47" customFormat="1" ht="19.5" customHeight="1">
      <c r="A21" s="247" t="s">
        <v>544</v>
      </c>
      <c r="B21" s="42"/>
      <c r="C21" s="52"/>
      <c r="D21" s="52"/>
      <c r="E21" s="42"/>
      <c r="F21" s="52"/>
      <c r="G21" s="52"/>
      <c r="H21" s="44" t="s">
        <v>545</v>
      </c>
      <c r="I21" s="132">
        <f>SUM(I25+I22)</f>
        <v>1027.08</v>
      </c>
      <c r="J21" s="132">
        <f>SUM(J25+J22)</f>
        <v>987.6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spans="1:30" s="47" customFormat="1" ht="60.75" customHeight="1">
      <c r="A22" s="290" t="s">
        <v>6</v>
      </c>
      <c r="B22" s="104"/>
      <c r="C22" s="244"/>
      <c r="D22" s="244"/>
      <c r="E22" s="104"/>
      <c r="F22" s="244"/>
      <c r="G22" s="244"/>
      <c r="H22" s="77" t="s">
        <v>295</v>
      </c>
      <c r="I22" s="132">
        <f>I23+I24</f>
        <v>1.1800000000000002</v>
      </c>
      <c r="J22" s="132">
        <f>J23+J24</f>
        <v>1.1000000000000001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1:30" s="47" customFormat="1" ht="66.75" customHeight="1">
      <c r="A23" s="161" t="s">
        <v>7</v>
      </c>
      <c r="B23" s="104"/>
      <c r="C23" s="244"/>
      <c r="D23" s="244"/>
      <c r="E23" s="104"/>
      <c r="F23" s="244"/>
      <c r="G23" s="244"/>
      <c r="H23" s="62" t="s">
        <v>294</v>
      </c>
      <c r="I23" s="136">
        <v>1.1000000000000001</v>
      </c>
      <c r="J23" s="136">
        <v>1.1000000000000001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spans="1:30" s="47" customFormat="1" ht="54.75" customHeight="1">
      <c r="A24" s="161" t="s">
        <v>32</v>
      </c>
      <c r="B24" s="104"/>
      <c r="C24" s="244"/>
      <c r="D24" s="244"/>
      <c r="E24" s="104"/>
      <c r="F24" s="244"/>
      <c r="G24" s="244"/>
      <c r="H24" s="62" t="s">
        <v>159</v>
      </c>
      <c r="I24" s="136">
        <v>0.08</v>
      </c>
      <c r="J24" s="13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</row>
    <row r="25" spans="1:30" s="108" customFormat="1" ht="12.75" customHeight="1">
      <c r="A25" s="247" t="s">
        <v>34</v>
      </c>
      <c r="B25" s="104"/>
      <c r="C25" s="244"/>
      <c r="D25" s="244"/>
      <c r="E25" s="104"/>
      <c r="F25" s="244"/>
      <c r="G25" s="244"/>
      <c r="H25" s="44" t="s">
        <v>546</v>
      </c>
      <c r="I25" s="305">
        <f>I26+I28+I29</f>
        <v>1025.8999999999999</v>
      </c>
      <c r="J25" s="305">
        <f>J26+J28+J29</f>
        <v>986.5</v>
      </c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</row>
    <row r="26" spans="1:30" s="108" customFormat="1" ht="45.75" customHeight="1">
      <c r="A26" s="290" t="s">
        <v>563</v>
      </c>
      <c r="B26" s="104"/>
      <c r="C26" s="244"/>
      <c r="D26" s="244"/>
      <c r="E26" s="104"/>
      <c r="F26" s="244"/>
      <c r="G26" s="244"/>
      <c r="H26" s="77" t="s">
        <v>564</v>
      </c>
      <c r="I26" s="305">
        <f>I27</f>
        <v>1000</v>
      </c>
      <c r="J26" s="305">
        <f>J27</f>
        <v>960.7</v>
      </c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</row>
    <row r="27" spans="1:30" s="108" customFormat="1" ht="38.25" customHeight="1">
      <c r="A27" s="161" t="s">
        <v>563</v>
      </c>
      <c r="B27" s="104"/>
      <c r="C27" s="244"/>
      <c r="D27" s="244"/>
      <c r="E27" s="104"/>
      <c r="F27" s="244"/>
      <c r="G27" s="244"/>
      <c r="H27" s="62" t="s">
        <v>565</v>
      </c>
      <c r="I27" s="304">
        <v>1000</v>
      </c>
      <c r="J27" s="304">
        <v>960.7</v>
      </c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</row>
    <row r="28" spans="1:30" s="108" customFormat="1" ht="43.5" customHeight="1">
      <c r="A28" s="161" t="s">
        <v>563</v>
      </c>
      <c r="B28" s="104"/>
      <c r="C28" s="244"/>
      <c r="D28" s="244"/>
      <c r="E28" s="104"/>
      <c r="F28" s="244"/>
      <c r="G28" s="244"/>
      <c r="H28" s="62" t="s">
        <v>160</v>
      </c>
      <c r="I28" s="304">
        <v>0.8</v>
      </c>
      <c r="J28" s="304">
        <v>0.8</v>
      </c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</row>
    <row r="29" spans="1:30" s="50" customFormat="1" ht="48.75" customHeight="1">
      <c r="A29" s="290" t="s">
        <v>566</v>
      </c>
      <c r="B29" s="104">
        <f>C29+D29</f>
        <v>0</v>
      </c>
      <c r="C29" s="85"/>
      <c r="D29" s="105"/>
      <c r="E29" s="104">
        <f>F29+G29</f>
        <v>0</v>
      </c>
      <c r="F29" s="85"/>
      <c r="G29" s="105"/>
      <c r="H29" s="77" t="s">
        <v>567</v>
      </c>
      <c r="I29" s="305">
        <f>I30</f>
        <v>25.1</v>
      </c>
      <c r="J29" s="305">
        <f>J30</f>
        <v>25</v>
      </c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</row>
    <row r="30" spans="1:30" s="108" customFormat="1" ht="43.5" customHeight="1">
      <c r="A30" s="161" t="s">
        <v>561</v>
      </c>
      <c r="B30" s="42">
        <f>C30+D30</f>
        <v>0</v>
      </c>
      <c r="C30" s="52"/>
      <c r="D30" s="57"/>
      <c r="E30" s="42">
        <f>F30+G30</f>
        <v>0</v>
      </c>
      <c r="F30" s="52"/>
      <c r="G30" s="57"/>
      <c r="H30" s="62" t="s">
        <v>568</v>
      </c>
      <c r="I30" s="304">
        <v>25.1</v>
      </c>
      <c r="J30" s="304">
        <v>25</v>
      </c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</row>
    <row r="31" spans="1:30" ht="15" hidden="1" customHeight="1">
      <c r="A31" s="71" t="s">
        <v>488</v>
      </c>
      <c r="B31" s="42">
        <f>C31+D31</f>
        <v>0</v>
      </c>
      <c r="C31" s="52"/>
      <c r="D31" s="57"/>
      <c r="E31" s="42">
        <f>F31+G31</f>
        <v>0</v>
      </c>
      <c r="F31" s="52"/>
      <c r="G31" s="57"/>
      <c r="H31" s="62" t="s">
        <v>489</v>
      </c>
      <c r="I31" s="125"/>
      <c r="J31" s="125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</row>
    <row r="32" spans="1:30" s="50" customFormat="1" ht="24" hidden="1" customHeight="1">
      <c r="A32" s="51" t="s">
        <v>75</v>
      </c>
      <c r="B32" s="42">
        <f>C32+D32</f>
        <v>0</v>
      </c>
      <c r="C32" s="48"/>
      <c r="D32" s="48"/>
      <c r="E32" s="42">
        <f>F32+G32</f>
        <v>0</v>
      </c>
      <c r="F32" s="48"/>
      <c r="G32" s="48"/>
      <c r="H32" s="53" t="s">
        <v>76</v>
      </c>
      <c r="I32" s="118"/>
      <c r="J32" s="118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s="50" customFormat="1" ht="17.25" hidden="1" customHeight="1">
      <c r="A33" s="51" t="s">
        <v>77</v>
      </c>
      <c r="B33" s="42">
        <f>C33+D33</f>
        <v>0</v>
      </c>
      <c r="C33" s="48"/>
      <c r="D33" s="48"/>
      <c r="E33" s="42">
        <f>F33+G33</f>
        <v>0</v>
      </c>
      <c r="F33" s="48"/>
      <c r="G33" s="48"/>
      <c r="H33" s="53" t="s">
        <v>78</v>
      </c>
      <c r="I33" s="118"/>
      <c r="J33" s="118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s="50" customFormat="1" ht="17.25" hidden="1" customHeight="1">
      <c r="A34" s="51" t="s">
        <v>84</v>
      </c>
      <c r="B34" s="42"/>
      <c r="C34" s="48"/>
      <c r="D34" s="48"/>
      <c r="E34" s="42"/>
      <c r="F34" s="48"/>
      <c r="G34" s="48"/>
      <c r="H34" s="62" t="s">
        <v>85</v>
      </c>
      <c r="I34" s="118"/>
      <c r="J34" s="118">
        <f>J35</f>
        <v>0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1:30" ht="29.25" hidden="1" customHeight="1">
      <c r="A35" s="51" t="s">
        <v>84</v>
      </c>
      <c r="B35" s="42">
        <f>C35+D35</f>
        <v>0</v>
      </c>
      <c r="C35" s="52"/>
      <c r="D35" s="57"/>
      <c r="E35" s="42">
        <f>F35+G35</f>
        <v>0</v>
      </c>
      <c r="F35" s="52"/>
      <c r="G35" s="57"/>
      <c r="H35" s="62" t="s">
        <v>86</v>
      </c>
      <c r="I35" s="122"/>
      <c r="J35" s="130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</row>
    <row r="36" spans="1:30" s="50" customFormat="1" ht="16.5" hidden="1" customHeight="1">
      <c r="A36" s="66" t="s">
        <v>74</v>
      </c>
      <c r="B36" s="42">
        <f>C36+D36</f>
        <v>0</v>
      </c>
      <c r="C36" s="48">
        <f>C37+C38+C39+C40</f>
        <v>0</v>
      </c>
      <c r="D36" s="48">
        <f>D37+D38+D39+D40</f>
        <v>0</v>
      </c>
      <c r="E36" s="42">
        <f>F36+G36</f>
        <v>0</v>
      </c>
      <c r="F36" s="48">
        <f>F37+F38+F39+F40</f>
        <v>0</v>
      </c>
      <c r="G36" s="48">
        <f>G37+G38+G39+G40</f>
        <v>0</v>
      </c>
      <c r="H36" s="53" t="s">
        <v>87</v>
      </c>
      <c r="I36" s="122"/>
      <c r="J36" s="12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</row>
    <row r="37" spans="1:30" ht="28.5" hidden="1" customHeight="1">
      <c r="A37" s="55"/>
      <c r="B37" s="42"/>
      <c r="C37" s="52"/>
      <c r="D37" s="57"/>
      <c r="E37" s="42"/>
      <c r="F37" s="52"/>
      <c r="G37" s="57"/>
      <c r="H37" s="62"/>
      <c r="I37" s="122"/>
      <c r="J37" s="122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</row>
    <row r="38" spans="1:30" ht="15.75" hidden="1" customHeight="1">
      <c r="A38" s="55"/>
      <c r="B38" s="42"/>
      <c r="C38" s="52"/>
      <c r="D38" s="57"/>
      <c r="E38" s="42"/>
      <c r="F38" s="52"/>
      <c r="G38" s="57"/>
      <c r="H38" s="62"/>
      <c r="I38" s="118"/>
      <c r="J38" s="118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</row>
    <row r="39" spans="1:30" ht="23.25" hidden="1" customHeight="1">
      <c r="A39" s="55"/>
      <c r="B39" s="42"/>
      <c r="C39" s="52"/>
      <c r="D39" s="57"/>
      <c r="E39" s="42"/>
      <c r="F39" s="52"/>
      <c r="G39" s="57"/>
      <c r="H39" s="62"/>
      <c r="I39" s="122"/>
      <c r="J39" s="122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</row>
    <row r="40" spans="1:30" ht="23.25" hidden="1" customHeight="1">
      <c r="A40" s="55"/>
      <c r="B40" s="42"/>
      <c r="C40" s="52"/>
      <c r="D40" s="57"/>
      <c r="E40" s="42"/>
      <c r="F40" s="52"/>
      <c r="G40" s="57"/>
      <c r="H40" s="62"/>
      <c r="I40" s="118"/>
      <c r="J40" s="118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</row>
    <row r="41" spans="1:30" s="79" customFormat="1" ht="33.75" hidden="1" customHeight="1">
      <c r="A41" s="74" t="s">
        <v>88</v>
      </c>
      <c r="B41" s="42">
        <f t="shared" ref="B41:B49" si="0">C41+D41</f>
        <v>0</v>
      </c>
      <c r="C41" s="75"/>
      <c r="D41" s="76"/>
      <c r="E41" s="42">
        <f t="shared" ref="E41:E49" si="1">F41+G41</f>
        <v>0</v>
      </c>
      <c r="F41" s="75"/>
      <c r="G41" s="76"/>
      <c r="H41" s="77" t="s">
        <v>89</v>
      </c>
      <c r="I41" s="118"/>
      <c r="J41" s="11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</row>
    <row r="42" spans="1:30" s="50" customFormat="1" ht="18" hidden="1" customHeight="1">
      <c r="A42" s="66"/>
      <c r="B42" s="42">
        <f t="shared" si="0"/>
        <v>0</v>
      </c>
      <c r="C42" s="70"/>
      <c r="D42" s="70"/>
      <c r="E42" s="42">
        <f t="shared" si="1"/>
        <v>0</v>
      </c>
      <c r="F42" s="70"/>
      <c r="G42" s="70"/>
      <c r="H42" s="53"/>
      <c r="I42" s="118"/>
      <c r="J42" s="118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ht="26.25" hidden="1" customHeight="1">
      <c r="A43" s="66" t="s">
        <v>90</v>
      </c>
      <c r="B43" s="42">
        <f t="shared" si="0"/>
        <v>0</v>
      </c>
      <c r="C43" s="52"/>
      <c r="D43" s="57"/>
      <c r="E43" s="42">
        <f t="shared" si="1"/>
        <v>0</v>
      </c>
      <c r="F43" s="52"/>
      <c r="G43" s="57"/>
      <c r="H43" s="62" t="s">
        <v>91</v>
      </c>
      <c r="I43" s="118"/>
      <c r="J43" s="118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</row>
    <row r="44" spans="1:30" s="50" customFormat="1" ht="20.25" hidden="1" customHeight="1">
      <c r="A44" s="66" t="s">
        <v>90</v>
      </c>
      <c r="B44" s="42">
        <f t="shared" si="0"/>
        <v>0</v>
      </c>
      <c r="C44" s="48"/>
      <c r="D44" s="48"/>
      <c r="E44" s="42">
        <f t="shared" si="1"/>
        <v>0</v>
      </c>
      <c r="F44" s="48"/>
      <c r="G44" s="48"/>
      <c r="H44" s="62" t="s">
        <v>92</v>
      </c>
      <c r="I44" s="131"/>
      <c r="J44" s="131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</row>
    <row r="45" spans="1:30" s="50" customFormat="1" ht="25.5" hidden="1" customHeight="1">
      <c r="A45" s="66"/>
      <c r="B45" s="42">
        <f t="shared" si="0"/>
        <v>0</v>
      </c>
      <c r="C45" s="48"/>
      <c r="D45" s="48"/>
      <c r="E45" s="42">
        <f t="shared" si="1"/>
        <v>0</v>
      </c>
      <c r="F45" s="48"/>
      <c r="G45" s="48"/>
      <c r="H45" s="53"/>
      <c r="I45" s="127"/>
      <c r="J45" s="127">
        <f>J46</f>
        <v>0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1:30" ht="27.75" hidden="1" customHeight="1">
      <c r="A46" s="51" t="s">
        <v>93</v>
      </c>
      <c r="B46" s="42">
        <f t="shared" si="0"/>
        <v>0</v>
      </c>
      <c r="C46" s="56"/>
      <c r="D46" s="57"/>
      <c r="E46" s="42">
        <f t="shared" si="1"/>
        <v>0</v>
      </c>
      <c r="F46" s="56"/>
      <c r="G46" s="57"/>
      <c r="H46" s="62" t="s">
        <v>94</v>
      </c>
      <c r="I46" s="118"/>
      <c r="J46" s="118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</row>
    <row r="47" spans="1:30" ht="27.75" hidden="1" customHeight="1">
      <c r="A47" s="55" t="s">
        <v>95</v>
      </c>
      <c r="B47" s="42">
        <f t="shared" si="0"/>
        <v>0</v>
      </c>
      <c r="C47" s="56"/>
      <c r="D47" s="57"/>
      <c r="E47" s="42">
        <f t="shared" si="1"/>
        <v>0</v>
      </c>
      <c r="F47" s="56"/>
      <c r="G47" s="57"/>
      <c r="H47" s="62" t="s">
        <v>96</v>
      </c>
      <c r="I47" s="122"/>
      <c r="J47" s="122">
        <f>J48+J55+J58</f>
        <v>0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</row>
    <row r="48" spans="1:30" ht="27.75" hidden="1" customHeight="1">
      <c r="A48" s="55" t="s">
        <v>97</v>
      </c>
      <c r="B48" s="42">
        <f t="shared" si="0"/>
        <v>0</v>
      </c>
      <c r="C48" s="52"/>
      <c r="D48" s="57"/>
      <c r="E48" s="42">
        <f t="shared" si="1"/>
        <v>0</v>
      </c>
      <c r="F48" s="52"/>
      <c r="G48" s="57"/>
      <c r="H48" s="62" t="s">
        <v>98</v>
      </c>
      <c r="I48" s="122"/>
      <c r="J48" s="122">
        <f>J49+J50+J51</f>
        <v>0</v>
      </c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</row>
    <row r="49" spans="1:30" ht="24.75" hidden="1" customHeight="1">
      <c r="A49" s="51" t="s">
        <v>99</v>
      </c>
      <c r="B49" s="42">
        <f t="shared" si="0"/>
        <v>0</v>
      </c>
      <c r="C49" s="52"/>
      <c r="D49" s="57"/>
      <c r="E49" s="42">
        <f t="shared" si="1"/>
        <v>0</v>
      </c>
      <c r="F49" s="52"/>
      <c r="G49" s="57"/>
      <c r="H49" s="62" t="s">
        <v>100</v>
      </c>
      <c r="I49" s="123"/>
      <c r="J49" s="123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</row>
    <row r="50" spans="1:30" ht="24.75" hidden="1" customHeight="1">
      <c r="A50" s="80" t="s">
        <v>101</v>
      </c>
      <c r="B50" s="42"/>
      <c r="C50" s="52"/>
      <c r="D50" s="57"/>
      <c r="E50" s="42"/>
      <c r="F50" s="52"/>
      <c r="G50" s="57"/>
      <c r="H50" s="62" t="s">
        <v>102</v>
      </c>
      <c r="I50" s="123"/>
      <c r="J50" s="123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</row>
    <row r="51" spans="1:30" ht="38.25" hidden="1" customHeight="1">
      <c r="A51" s="80" t="s">
        <v>101</v>
      </c>
      <c r="B51" s="42"/>
      <c r="C51" s="52"/>
      <c r="D51" s="57"/>
      <c r="E51" s="42"/>
      <c r="F51" s="52"/>
      <c r="G51" s="57"/>
      <c r="H51" s="62" t="s">
        <v>103</v>
      </c>
      <c r="I51" s="118"/>
      <c r="J51" s="118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</row>
    <row r="52" spans="1:30" ht="35.25" hidden="1" customHeight="1">
      <c r="A52" s="55" t="s">
        <v>104</v>
      </c>
      <c r="B52" s="42">
        <f t="shared" ref="B52:B72" si="2">C52+D52</f>
        <v>0</v>
      </c>
      <c r="C52" s="52"/>
      <c r="D52" s="57"/>
      <c r="E52" s="42">
        <f t="shared" ref="E52:E72" si="3">F52+G52</f>
        <v>0</v>
      </c>
      <c r="F52" s="52"/>
      <c r="G52" s="57"/>
      <c r="H52" s="62" t="s">
        <v>105</v>
      </c>
      <c r="I52" s="118"/>
      <c r="J52" s="118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</row>
    <row r="53" spans="1:30" s="50" customFormat="1" ht="24.75" hidden="1" customHeight="1">
      <c r="A53" s="66" t="s">
        <v>106</v>
      </c>
      <c r="B53" s="42">
        <f t="shared" si="2"/>
        <v>0</v>
      </c>
      <c r="C53" s="70"/>
      <c r="D53" s="81"/>
      <c r="E53" s="42">
        <f t="shared" si="3"/>
        <v>0</v>
      </c>
      <c r="F53" s="70"/>
      <c r="G53" s="81"/>
      <c r="H53" s="53" t="s">
        <v>107</v>
      </c>
      <c r="I53" s="118"/>
      <c r="J53" s="118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ht="15" hidden="1" customHeight="1">
      <c r="A54" s="55" t="s">
        <v>108</v>
      </c>
      <c r="B54" s="42">
        <f t="shared" si="2"/>
        <v>0</v>
      </c>
      <c r="C54" s="52"/>
      <c r="D54" s="57"/>
      <c r="E54" s="42">
        <f t="shared" si="3"/>
        <v>0</v>
      </c>
      <c r="F54" s="52"/>
      <c r="G54" s="57"/>
      <c r="H54" s="62">
        <v>1050401</v>
      </c>
      <c r="I54" s="118"/>
      <c r="J54" s="118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</row>
    <row r="55" spans="1:30" ht="26.25" hidden="1" customHeight="1">
      <c r="A55" s="55" t="s">
        <v>109</v>
      </c>
      <c r="B55" s="42">
        <f t="shared" si="2"/>
        <v>0</v>
      </c>
      <c r="C55" s="52"/>
      <c r="D55" s="57"/>
      <c r="E55" s="42">
        <f t="shared" si="3"/>
        <v>0</v>
      </c>
      <c r="F55" s="52"/>
      <c r="G55" s="57"/>
      <c r="H55" s="62">
        <v>1050402</v>
      </c>
      <c r="I55" s="118"/>
      <c r="J55" s="118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</row>
    <row r="56" spans="1:30" ht="16.5" hidden="1" customHeight="1">
      <c r="A56" s="71" t="s">
        <v>99</v>
      </c>
      <c r="B56" s="42">
        <f t="shared" si="2"/>
        <v>0</v>
      </c>
      <c r="C56" s="52"/>
      <c r="D56" s="57"/>
      <c r="E56" s="42">
        <f t="shared" si="3"/>
        <v>0</v>
      </c>
      <c r="F56" s="52"/>
      <c r="G56" s="57"/>
      <c r="H56" s="62">
        <v>1050500</v>
      </c>
      <c r="I56" s="118"/>
      <c r="J56" s="118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</row>
    <row r="57" spans="1:30" ht="12" hidden="1" customHeight="1">
      <c r="A57" s="71"/>
      <c r="B57" s="42">
        <f t="shared" si="2"/>
        <v>0</v>
      </c>
      <c r="C57" s="52"/>
      <c r="D57" s="57"/>
      <c r="E57" s="42">
        <f t="shared" si="3"/>
        <v>0</v>
      </c>
      <c r="F57" s="52"/>
      <c r="G57" s="57"/>
      <c r="H57" s="62"/>
      <c r="I57" s="118"/>
      <c r="J57" s="118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</row>
    <row r="58" spans="1:30" s="50" customFormat="1" ht="20.25" hidden="1" customHeight="1">
      <c r="A58" s="66" t="s">
        <v>74</v>
      </c>
      <c r="B58" s="42">
        <f t="shared" si="2"/>
        <v>0</v>
      </c>
      <c r="C58" s="70"/>
      <c r="D58" s="81"/>
      <c r="E58" s="42">
        <f t="shared" si="3"/>
        <v>0</v>
      </c>
      <c r="F58" s="70"/>
      <c r="G58" s="81"/>
      <c r="H58" s="53" t="s">
        <v>110</v>
      </c>
      <c r="I58" s="118"/>
      <c r="J58" s="118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ht="16.5" hidden="1" customHeight="1">
      <c r="A59" s="55" t="s">
        <v>111</v>
      </c>
      <c r="B59" s="42">
        <f t="shared" si="2"/>
        <v>0</v>
      </c>
      <c r="C59" s="52"/>
      <c r="D59" s="57"/>
      <c r="E59" s="42">
        <f t="shared" si="3"/>
        <v>0</v>
      </c>
      <c r="F59" s="52"/>
      <c r="G59" s="57"/>
      <c r="H59" s="62">
        <v>1050701</v>
      </c>
      <c r="I59" s="127"/>
      <c r="J59" s="127">
        <f>J60+J61</f>
        <v>0</v>
      </c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</row>
    <row r="60" spans="1:30" ht="17.25" hidden="1" customHeight="1">
      <c r="A60" s="55" t="s">
        <v>112</v>
      </c>
      <c r="B60" s="42">
        <f t="shared" si="2"/>
        <v>0</v>
      </c>
      <c r="C60" s="52"/>
      <c r="D60" s="57"/>
      <c r="E60" s="42">
        <f t="shared" si="3"/>
        <v>0</v>
      </c>
      <c r="F60" s="52"/>
      <c r="G60" s="57"/>
      <c r="H60" s="62">
        <v>1050702</v>
      </c>
      <c r="I60" s="118"/>
      <c r="J60" s="118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</row>
    <row r="61" spans="1:30" ht="27" hidden="1" customHeight="1">
      <c r="A61" s="55" t="s">
        <v>117</v>
      </c>
      <c r="B61" s="42">
        <f t="shared" si="2"/>
        <v>0</v>
      </c>
      <c r="C61" s="52"/>
      <c r="D61" s="57"/>
      <c r="E61" s="42">
        <f t="shared" si="3"/>
        <v>0</v>
      </c>
      <c r="F61" s="52"/>
      <c r="G61" s="57"/>
      <c r="H61" s="62">
        <v>1050703</v>
      </c>
      <c r="I61" s="118"/>
      <c r="J61" s="118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</row>
    <row r="62" spans="1:30" s="50" customFormat="1" ht="27" hidden="1" customHeight="1">
      <c r="A62" s="80" t="s">
        <v>101</v>
      </c>
      <c r="B62" s="42">
        <f t="shared" si="2"/>
        <v>0</v>
      </c>
      <c r="C62" s="70"/>
      <c r="D62" s="70"/>
      <c r="E62" s="42">
        <f t="shared" si="3"/>
        <v>0</v>
      </c>
      <c r="F62" s="70"/>
      <c r="G62" s="70"/>
      <c r="H62" s="53" t="s">
        <v>118</v>
      </c>
      <c r="I62" s="118"/>
      <c r="J62" s="118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ht="27" hidden="1" customHeight="1">
      <c r="A63" s="51" t="s">
        <v>119</v>
      </c>
      <c r="B63" s="42">
        <f t="shared" si="2"/>
        <v>0</v>
      </c>
      <c r="C63" s="52"/>
      <c r="D63" s="57"/>
      <c r="E63" s="42">
        <f t="shared" si="3"/>
        <v>0</v>
      </c>
      <c r="F63" s="52"/>
      <c r="G63" s="57"/>
      <c r="H63" s="62" t="s">
        <v>120</v>
      </c>
      <c r="I63" s="118"/>
      <c r="J63" s="118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</row>
    <row r="64" spans="1:30" s="50" customFormat="1" ht="27.75" hidden="1" customHeight="1">
      <c r="A64" s="66" t="s">
        <v>121</v>
      </c>
      <c r="B64" s="42">
        <f t="shared" si="2"/>
        <v>0</v>
      </c>
      <c r="C64" s="70"/>
      <c r="D64" s="70"/>
      <c r="E64" s="42">
        <f t="shared" si="3"/>
        <v>0</v>
      </c>
      <c r="F64" s="70"/>
      <c r="G64" s="70"/>
      <c r="H64" s="53" t="s">
        <v>122</v>
      </c>
      <c r="I64" s="127"/>
      <c r="J64" s="127">
        <f>J65+J66+J67</f>
        <v>0</v>
      </c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1" ht="36.75" hidden="1" customHeight="1">
      <c r="A65" s="51" t="s">
        <v>123</v>
      </c>
      <c r="B65" s="42">
        <f t="shared" si="2"/>
        <v>0</v>
      </c>
      <c r="C65" s="52"/>
      <c r="D65" s="57"/>
      <c r="E65" s="42">
        <f t="shared" si="3"/>
        <v>0</v>
      </c>
      <c r="F65" s="52"/>
      <c r="G65" s="57"/>
      <c r="H65" s="62">
        <v>1050902</v>
      </c>
      <c r="I65" s="118"/>
      <c r="J65" s="118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</row>
    <row r="66" spans="1:31" ht="15" hidden="1" customHeight="1">
      <c r="A66" s="51"/>
      <c r="B66" s="42">
        <f t="shared" si="2"/>
        <v>0</v>
      </c>
      <c r="C66" s="52"/>
      <c r="D66" s="57"/>
      <c r="E66" s="42">
        <f t="shared" si="3"/>
        <v>0</v>
      </c>
      <c r="F66" s="52"/>
      <c r="G66" s="57"/>
      <c r="H66" s="62" t="s">
        <v>124</v>
      </c>
      <c r="I66" s="118"/>
      <c r="J66" s="118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</row>
    <row r="67" spans="1:31" s="50" customFormat="1" ht="19.5" hidden="1" customHeight="1">
      <c r="A67" s="82"/>
      <c r="B67" s="42">
        <f t="shared" si="2"/>
        <v>0</v>
      </c>
      <c r="C67" s="70"/>
      <c r="D67" s="70"/>
      <c r="E67" s="42">
        <f t="shared" si="3"/>
        <v>0</v>
      </c>
      <c r="F67" s="70"/>
      <c r="G67" s="70"/>
      <c r="H67" s="44"/>
      <c r="I67" s="118"/>
      <c r="J67" s="118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1" s="50" customFormat="1" ht="16.5" hidden="1" customHeight="1">
      <c r="A68" s="80"/>
      <c r="B68" s="42">
        <f t="shared" si="2"/>
        <v>0</v>
      </c>
      <c r="C68" s="70"/>
      <c r="D68" s="70"/>
      <c r="E68" s="42">
        <f t="shared" si="3"/>
        <v>0</v>
      </c>
      <c r="F68" s="70"/>
      <c r="G68" s="70"/>
      <c r="H68" s="53"/>
      <c r="I68" s="127"/>
      <c r="J68" s="127">
        <f>J69</f>
        <v>0</v>
      </c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1" ht="15" hidden="1" customHeight="1">
      <c r="A69" s="51"/>
      <c r="B69" s="42">
        <f t="shared" si="2"/>
        <v>0</v>
      </c>
      <c r="C69" s="52"/>
      <c r="D69" s="57"/>
      <c r="E69" s="42">
        <f t="shared" si="3"/>
        <v>0</v>
      </c>
      <c r="F69" s="52"/>
      <c r="G69" s="57"/>
      <c r="H69" s="62"/>
      <c r="I69" s="118"/>
      <c r="J69" s="118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</row>
    <row r="70" spans="1:31" s="50" customFormat="1" ht="17.25" hidden="1" customHeight="1">
      <c r="A70" s="60"/>
      <c r="B70" s="42">
        <f t="shared" si="2"/>
        <v>0</v>
      </c>
      <c r="C70" s="48"/>
      <c r="D70" s="48"/>
      <c r="E70" s="42">
        <f t="shared" si="3"/>
        <v>0</v>
      </c>
      <c r="F70" s="48"/>
      <c r="G70" s="48"/>
      <c r="H70" s="44"/>
      <c r="I70" s="127"/>
      <c r="J70" s="127">
        <f>J71+J72</f>
        <v>0</v>
      </c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83"/>
    </row>
    <row r="71" spans="1:31" s="47" customFormat="1" ht="21" hidden="1" customHeight="1">
      <c r="A71" s="60" t="s">
        <v>125</v>
      </c>
      <c r="B71" s="42">
        <f t="shared" si="2"/>
        <v>0</v>
      </c>
      <c r="C71" s="84">
        <f>C72+C74+C75+C78</f>
        <v>0</v>
      </c>
      <c r="D71" s="84">
        <f>D72+D74+D75+D78</f>
        <v>0</v>
      </c>
      <c r="E71" s="42">
        <f t="shared" si="3"/>
        <v>0</v>
      </c>
      <c r="F71" s="84">
        <f>F72+F74+F75+F78</f>
        <v>0</v>
      </c>
      <c r="G71" s="84">
        <f>G72+G74+G75+G78</f>
        <v>0</v>
      </c>
      <c r="H71" s="44" t="s">
        <v>126</v>
      </c>
      <c r="I71" s="132"/>
      <c r="J71" s="132">
        <f>J74+J75</f>
        <v>0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</row>
    <row r="72" spans="1:31" ht="39" hidden="1" customHeight="1">
      <c r="A72" s="51" t="s">
        <v>127</v>
      </c>
      <c r="B72" s="42">
        <f t="shared" si="2"/>
        <v>0</v>
      </c>
      <c r="C72" s="52"/>
      <c r="D72" s="57"/>
      <c r="E72" s="42">
        <f t="shared" si="3"/>
        <v>0</v>
      </c>
      <c r="F72" s="52"/>
      <c r="G72" s="57"/>
      <c r="H72" s="62" t="s">
        <v>128</v>
      </c>
      <c r="I72" s="118"/>
      <c r="J72" s="118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</row>
    <row r="73" spans="1:31" ht="39" hidden="1" customHeight="1">
      <c r="A73" s="51" t="s">
        <v>127</v>
      </c>
      <c r="B73" s="42"/>
      <c r="C73" s="52"/>
      <c r="D73" s="57"/>
      <c r="E73" s="42"/>
      <c r="F73" s="52"/>
      <c r="G73" s="57"/>
      <c r="H73" s="62" t="s">
        <v>129</v>
      </c>
      <c r="I73" s="127"/>
      <c r="J73" s="127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</row>
    <row r="74" spans="1:31" ht="38.25" hidden="1" customHeight="1">
      <c r="A74" s="55" t="s">
        <v>130</v>
      </c>
      <c r="B74" s="42">
        <f>C74+D74</f>
        <v>0</v>
      </c>
      <c r="C74" s="52"/>
      <c r="D74" s="57"/>
      <c r="E74" s="42">
        <f>F74+G74</f>
        <v>0</v>
      </c>
      <c r="F74" s="52"/>
      <c r="G74" s="57"/>
      <c r="H74" s="62" t="s">
        <v>131</v>
      </c>
      <c r="I74" s="127"/>
      <c r="J74" s="127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</row>
    <row r="75" spans="1:31" ht="72.75" hidden="1" customHeight="1">
      <c r="A75" s="55" t="s">
        <v>132</v>
      </c>
      <c r="B75" s="42">
        <f>C75+D75</f>
        <v>0</v>
      </c>
      <c r="C75" s="52"/>
      <c r="D75" s="57"/>
      <c r="E75" s="42">
        <f>F75+G75</f>
        <v>0</v>
      </c>
      <c r="F75" s="52"/>
      <c r="G75" s="57"/>
      <c r="H75" s="62" t="s">
        <v>133</v>
      </c>
      <c r="I75" s="118"/>
      <c r="J75" s="118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</row>
    <row r="76" spans="1:31" ht="38.25" hidden="1" customHeight="1">
      <c r="A76" s="55" t="s">
        <v>134</v>
      </c>
      <c r="B76" s="42"/>
      <c r="C76" s="52"/>
      <c r="D76" s="57"/>
      <c r="E76" s="42"/>
      <c r="F76" s="52"/>
      <c r="G76" s="57"/>
      <c r="H76" s="62" t="s">
        <v>135</v>
      </c>
      <c r="I76" s="122"/>
      <c r="J76" s="122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</row>
    <row r="77" spans="1:31" ht="38.25" hidden="1" customHeight="1">
      <c r="A77" s="55" t="s">
        <v>136</v>
      </c>
      <c r="B77" s="42"/>
      <c r="C77" s="52"/>
      <c r="D77" s="57"/>
      <c r="E77" s="42"/>
      <c r="F77" s="52"/>
      <c r="G77" s="57"/>
      <c r="H77" s="62" t="s">
        <v>137</v>
      </c>
      <c r="I77" s="133"/>
      <c r="J77" s="134">
        <f>J80+J82+J83+J85+J84+J78</f>
        <v>0</v>
      </c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</row>
    <row r="78" spans="1:31" ht="30" hidden="1" customHeight="1">
      <c r="A78" s="55" t="s">
        <v>136</v>
      </c>
      <c r="B78" s="42">
        <f>C78+D78</f>
        <v>0</v>
      </c>
      <c r="C78" s="52"/>
      <c r="D78" s="57"/>
      <c r="E78" s="42"/>
      <c r="F78" s="52"/>
      <c r="G78" s="57"/>
      <c r="H78" s="62" t="s">
        <v>138</v>
      </c>
      <c r="I78" s="133"/>
      <c r="J78" s="13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</row>
    <row r="79" spans="1:31" s="47" customFormat="1" ht="29.25" hidden="1" customHeight="1">
      <c r="A79" s="82" t="s">
        <v>139</v>
      </c>
      <c r="B79" s="42">
        <f>C79+D79</f>
        <v>0</v>
      </c>
      <c r="C79" s="64">
        <f>C81+C83+C84</f>
        <v>0</v>
      </c>
      <c r="D79" s="64">
        <f>D84+D86+D91+D93+D94+D95</f>
        <v>0</v>
      </c>
      <c r="E79" s="42">
        <f>F79+G79</f>
        <v>0</v>
      </c>
      <c r="F79" s="64">
        <f>F81+F83+F84</f>
        <v>0</v>
      </c>
      <c r="G79" s="86">
        <f>G81+G83+G84</f>
        <v>0</v>
      </c>
      <c r="H79" s="44" t="s">
        <v>140</v>
      </c>
      <c r="I79" s="124"/>
      <c r="J79" s="124">
        <f>J80+J82+J92+J95</f>
        <v>0</v>
      </c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</row>
    <row r="80" spans="1:31" s="47" customFormat="1" ht="34.5" hidden="1" customHeight="1">
      <c r="A80" s="63" t="s">
        <v>339</v>
      </c>
      <c r="B80" s="42"/>
      <c r="C80" s="64"/>
      <c r="D80" s="64"/>
      <c r="E80" s="42"/>
      <c r="F80" s="64"/>
      <c r="G80" s="64"/>
      <c r="H80" s="87" t="s">
        <v>141</v>
      </c>
      <c r="I80" s="135"/>
      <c r="J80" s="135"/>
      <c r="K80" s="67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</row>
    <row r="81" spans="1:30" ht="27.75" hidden="1" customHeight="1">
      <c r="A81" s="51" t="s">
        <v>142</v>
      </c>
      <c r="B81" s="42">
        <f>C81+D81</f>
        <v>0</v>
      </c>
      <c r="C81" s="52"/>
      <c r="D81" s="57"/>
      <c r="E81" s="42">
        <f>F81+G81</f>
        <v>0</v>
      </c>
      <c r="F81" s="52"/>
      <c r="G81" s="57"/>
      <c r="H81" s="62" t="s">
        <v>143</v>
      </c>
      <c r="I81" s="118"/>
      <c r="J81" s="118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</row>
    <row r="82" spans="1:30" ht="27.75" hidden="1" customHeight="1">
      <c r="A82" s="71" t="s">
        <v>148</v>
      </c>
      <c r="B82" s="42"/>
      <c r="C82" s="52"/>
      <c r="D82" s="57"/>
      <c r="E82" s="42"/>
      <c r="F82" s="52"/>
      <c r="G82" s="57"/>
      <c r="H82" s="62" t="s">
        <v>149</v>
      </c>
      <c r="I82" s="118"/>
      <c r="J82" s="118">
        <f>J83+J86</f>
        <v>0</v>
      </c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</row>
    <row r="83" spans="1:30" ht="21" hidden="1" customHeight="1">
      <c r="A83" s="71" t="s">
        <v>150</v>
      </c>
      <c r="B83" s="42">
        <f t="shared" ref="B83:B91" si="4">C83+D83</f>
        <v>0</v>
      </c>
      <c r="C83" s="52"/>
      <c r="D83" s="57"/>
      <c r="E83" s="42">
        <f t="shared" ref="E83:E91" si="5">F83+G83</f>
        <v>0</v>
      </c>
      <c r="F83" s="52"/>
      <c r="G83" s="57"/>
      <c r="H83" s="62" t="s">
        <v>151</v>
      </c>
      <c r="I83" s="118"/>
      <c r="J83" s="118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</row>
    <row r="84" spans="1:30" ht="17.25" hidden="1" customHeight="1">
      <c r="A84" s="71"/>
      <c r="B84" s="42">
        <f t="shared" si="4"/>
        <v>0</v>
      </c>
      <c r="C84" s="52"/>
      <c r="D84" s="57"/>
      <c r="E84" s="42">
        <f t="shared" si="5"/>
        <v>0</v>
      </c>
      <c r="F84" s="52"/>
      <c r="G84" s="57"/>
      <c r="H84" s="62"/>
      <c r="I84" s="118"/>
      <c r="J84" s="118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</row>
    <row r="85" spans="1:30" s="50" customFormat="1" ht="16.5" hidden="1" customHeight="1">
      <c r="A85" s="66"/>
      <c r="B85" s="42">
        <f t="shared" si="4"/>
        <v>0</v>
      </c>
      <c r="C85" s="70"/>
      <c r="D85" s="70"/>
      <c r="E85" s="42">
        <f t="shared" si="5"/>
        <v>0</v>
      </c>
      <c r="F85" s="70"/>
      <c r="G85" s="70"/>
      <c r="H85" s="53"/>
      <c r="I85" s="118"/>
      <c r="J85" s="118">
        <f>J86</f>
        <v>0</v>
      </c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ht="27.75" hidden="1" customHeight="1">
      <c r="A86" s="51" t="s">
        <v>152</v>
      </c>
      <c r="B86" s="42">
        <f t="shared" si="4"/>
        <v>0</v>
      </c>
      <c r="C86" s="52"/>
      <c r="D86" s="57"/>
      <c r="E86" s="42">
        <f t="shared" si="5"/>
        <v>0</v>
      </c>
      <c r="F86" s="52"/>
      <c r="G86" s="57"/>
      <c r="H86" s="62" t="s">
        <v>153</v>
      </c>
      <c r="I86" s="118"/>
      <c r="J86" s="118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</row>
    <row r="87" spans="1:30" s="50" customFormat="1" ht="19.5" hidden="1" customHeight="1">
      <c r="A87" s="80"/>
      <c r="B87" s="42">
        <f t="shared" si="4"/>
        <v>0</v>
      </c>
      <c r="C87" s="70"/>
      <c r="D87" s="67"/>
      <c r="E87" s="42">
        <f t="shared" si="5"/>
        <v>0</v>
      </c>
      <c r="F87" s="67"/>
      <c r="G87" s="67"/>
      <c r="H87" s="53"/>
      <c r="I87" s="128"/>
      <c r="J87" s="128" t="e">
        <f>J94+J96+J111+#REF!+J115+J88+J90</f>
        <v>#REF!</v>
      </c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ht="19.5" hidden="1" customHeight="1">
      <c r="A88" s="51"/>
      <c r="B88" s="42">
        <f t="shared" si="4"/>
        <v>0</v>
      </c>
      <c r="C88" s="88"/>
      <c r="D88" s="57"/>
      <c r="E88" s="42">
        <f t="shared" si="5"/>
        <v>0</v>
      </c>
      <c r="F88" s="54"/>
      <c r="G88" s="57"/>
      <c r="H88" s="62"/>
      <c r="I88" s="127"/>
      <c r="J88" s="127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</row>
    <row r="89" spans="1:30" ht="19.5" hidden="1" customHeight="1">
      <c r="A89" s="51"/>
      <c r="B89" s="42">
        <f t="shared" si="4"/>
        <v>0</v>
      </c>
      <c r="C89" s="89"/>
      <c r="D89" s="90"/>
      <c r="E89" s="42">
        <f t="shared" si="5"/>
        <v>0</v>
      </c>
      <c r="F89" s="54"/>
      <c r="G89" s="57"/>
      <c r="H89" s="62"/>
      <c r="I89" s="118"/>
      <c r="J89" s="118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</row>
    <row r="90" spans="1:30" s="50" customFormat="1" ht="15" hidden="1" customHeight="1">
      <c r="A90" s="66"/>
      <c r="B90" s="42">
        <f t="shared" si="4"/>
        <v>0</v>
      </c>
      <c r="C90" s="91"/>
      <c r="D90" s="92"/>
      <c r="E90" s="42">
        <f t="shared" si="5"/>
        <v>0</v>
      </c>
      <c r="F90" s="93"/>
      <c r="G90" s="92"/>
      <c r="H90" s="53"/>
      <c r="I90" s="118"/>
      <c r="J90" s="118">
        <f>J91</f>
        <v>0</v>
      </c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</row>
    <row r="91" spans="1:30" ht="37.5" hidden="1" customHeight="1">
      <c r="A91" s="71"/>
      <c r="B91" s="42">
        <f t="shared" si="4"/>
        <v>0</v>
      </c>
      <c r="C91" s="52"/>
      <c r="D91" s="57"/>
      <c r="E91" s="42">
        <f t="shared" si="5"/>
        <v>0</v>
      </c>
      <c r="F91" s="52"/>
      <c r="G91" s="57"/>
      <c r="H91" s="62"/>
      <c r="I91" s="118"/>
      <c r="J91" s="118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</row>
    <row r="92" spans="1:30" ht="26.25" hidden="1" customHeight="1">
      <c r="A92" s="71" t="s">
        <v>161</v>
      </c>
      <c r="B92" s="42"/>
      <c r="C92" s="52"/>
      <c r="D92" s="57"/>
      <c r="E92" s="42"/>
      <c r="F92" s="52"/>
      <c r="G92" s="57"/>
      <c r="H92" s="62" t="s">
        <v>162</v>
      </c>
      <c r="I92" s="118"/>
      <c r="J92" s="118">
        <f>J93+J94</f>
        <v>0</v>
      </c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</row>
    <row r="93" spans="1:30" ht="14.25" hidden="1" customHeight="1">
      <c r="A93" s="55" t="s">
        <v>163</v>
      </c>
      <c r="B93" s="42">
        <f>C93+D93</f>
        <v>0</v>
      </c>
      <c r="C93" s="52"/>
      <c r="D93" s="57"/>
      <c r="E93" s="42">
        <f>F93+G93</f>
        <v>0</v>
      </c>
      <c r="F93" s="52"/>
      <c r="G93" s="57"/>
      <c r="H93" s="62" t="s">
        <v>164</v>
      </c>
      <c r="I93" s="118"/>
      <c r="J93" s="118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</row>
    <row r="94" spans="1:30" ht="60" hidden="1">
      <c r="A94" s="55" t="s">
        <v>167</v>
      </c>
      <c r="B94" s="42">
        <f>C94+D94</f>
        <v>0</v>
      </c>
      <c r="C94" s="52"/>
      <c r="D94" s="57"/>
      <c r="E94" s="42">
        <f>F94+G94</f>
        <v>0</v>
      </c>
      <c r="F94" s="52"/>
      <c r="G94" s="57"/>
      <c r="H94" s="62" t="s">
        <v>164</v>
      </c>
      <c r="I94" s="118"/>
      <c r="J94" s="118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</row>
    <row r="95" spans="1:30" ht="20.25" hidden="1" customHeight="1">
      <c r="A95" s="51" t="s">
        <v>168</v>
      </c>
      <c r="B95" s="42">
        <f>C95+D95</f>
        <v>0</v>
      </c>
      <c r="C95" s="52"/>
      <c r="D95" s="57"/>
      <c r="E95" s="42">
        <f>F95+G95</f>
        <v>0</v>
      </c>
      <c r="F95" s="52"/>
      <c r="G95" s="57"/>
      <c r="H95" s="62" t="s">
        <v>169</v>
      </c>
      <c r="I95" s="127"/>
      <c r="J95" s="127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</row>
    <row r="96" spans="1:30" s="50" customFormat="1" ht="18.75" hidden="1" customHeight="1">
      <c r="A96" s="60"/>
      <c r="B96" s="42"/>
      <c r="C96" s="48"/>
      <c r="D96" s="49"/>
      <c r="E96" s="42"/>
      <c r="F96" s="94"/>
      <c r="G96" s="49"/>
      <c r="H96" s="53"/>
      <c r="I96" s="118"/>
      <c r="J96" s="118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</row>
    <row r="97" spans="1:31" s="50" customFormat="1" ht="13.5" customHeight="1">
      <c r="A97" s="60" t="s">
        <v>419</v>
      </c>
      <c r="B97" s="42"/>
      <c r="C97" s="48"/>
      <c r="D97" s="49"/>
      <c r="E97" s="42"/>
      <c r="F97" s="94"/>
      <c r="G97" s="49"/>
      <c r="H97" s="44" t="s">
        <v>547</v>
      </c>
      <c r="I97" s="132">
        <f t="shared" ref="I97:J99" si="6">I98</f>
        <v>36.5</v>
      </c>
      <c r="J97" s="132">
        <f t="shared" si="6"/>
        <v>27.7</v>
      </c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</row>
    <row r="98" spans="1:31" s="50" customFormat="1" ht="72.75" customHeight="1">
      <c r="A98" s="60" t="s">
        <v>287</v>
      </c>
      <c r="B98" s="42"/>
      <c r="C98" s="48"/>
      <c r="D98" s="49"/>
      <c r="E98" s="42"/>
      <c r="F98" s="94"/>
      <c r="G98" s="49"/>
      <c r="H98" s="77" t="s">
        <v>288</v>
      </c>
      <c r="I98" s="132">
        <f t="shared" si="6"/>
        <v>36.5</v>
      </c>
      <c r="J98" s="132">
        <f t="shared" si="6"/>
        <v>27.7</v>
      </c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</row>
    <row r="99" spans="1:31" s="50" customFormat="1" ht="78.75" customHeight="1">
      <c r="A99" s="103" t="s">
        <v>420</v>
      </c>
      <c r="B99" s="104">
        <f>C99+D99</f>
        <v>0</v>
      </c>
      <c r="C99" s="85"/>
      <c r="D99" s="105"/>
      <c r="E99" s="104">
        <f>F99+G99</f>
        <v>0</v>
      </c>
      <c r="F99" s="85"/>
      <c r="G99" s="105"/>
      <c r="H99" s="77" t="s">
        <v>569</v>
      </c>
      <c r="I99" s="132">
        <f t="shared" si="6"/>
        <v>36.5</v>
      </c>
      <c r="J99" s="132">
        <f t="shared" si="6"/>
        <v>27.7</v>
      </c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</row>
    <row r="100" spans="1:31" s="50" customFormat="1" ht="80.25" customHeight="1">
      <c r="A100" s="162" t="s">
        <v>420</v>
      </c>
      <c r="B100" s="42">
        <f>C100+D100</f>
        <v>0</v>
      </c>
      <c r="C100" s="52"/>
      <c r="D100" s="57"/>
      <c r="E100" s="42">
        <f>F100+G100</f>
        <v>0</v>
      </c>
      <c r="F100" s="52"/>
      <c r="G100" s="57"/>
      <c r="H100" s="62" t="s">
        <v>279</v>
      </c>
      <c r="I100" s="118">
        <v>36.5</v>
      </c>
      <c r="J100" s="118">
        <v>27.7</v>
      </c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</row>
    <row r="101" spans="1:31" s="50" customFormat="1" ht="42" hidden="1" customHeight="1">
      <c r="A101" s="95" t="s">
        <v>170</v>
      </c>
      <c r="B101" s="42"/>
      <c r="C101" s="48"/>
      <c r="D101" s="49"/>
      <c r="E101" s="42"/>
      <c r="F101" s="94"/>
      <c r="G101" s="49"/>
      <c r="H101" s="44" t="s">
        <v>171</v>
      </c>
      <c r="I101" s="132">
        <f>I102+I103</f>
        <v>0</v>
      </c>
      <c r="J101" s="132">
        <f>J102+J103</f>
        <v>-3.252E-2</v>
      </c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</row>
    <row r="102" spans="1:31" s="50" customFormat="1" ht="34.5" hidden="1" customHeight="1">
      <c r="A102" s="162" t="s">
        <v>172</v>
      </c>
      <c r="B102" s="42">
        <f>C102+D102</f>
        <v>0</v>
      </c>
      <c r="C102" s="52"/>
      <c r="D102" s="57"/>
      <c r="E102" s="42">
        <f>F102+G102</f>
        <v>0</v>
      </c>
      <c r="F102" s="52"/>
      <c r="G102" s="57"/>
      <c r="H102" s="62" t="s">
        <v>173</v>
      </c>
      <c r="I102" s="118"/>
      <c r="J102" s="118">
        <v>-3.252E-2</v>
      </c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</row>
    <row r="103" spans="1:31" s="50" customFormat="1" ht="34.5" hidden="1" customHeight="1">
      <c r="A103" s="162" t="s">
        <v>460</v>
      </c>
      <c r="B103" s="42"/>
      <c r="C103" s="52"/>
      <c r="D103" s="57"/>
      <c r="E103" s="42"/>
      <c r="F103" s="52"/>
      <c r="G103" s="57"/>
      <c r="H103" s="62" t="s">
        <v>461</v>
      </c>
      <c r="I103" s="118"/>
      <c r="J103" s="118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</row>
    <row r="104" spans="1:31" s="108" customFormat="1" ht="53.25" hidden="1" customHeight="1">
      <c r="A104" s="103" t="s">
        <v>170</v>
      </c>
      <c r="B104" s="104"/>
      <c r="C104" s="85"/>
      <c r="D104" s="105"/>
      <c r="E104" s="104"/>
      <c r="F104" s="85"/>
      <c r="G104" s="105"/>
      <c r="H104" s="77" t="s">
        <v>113</v>
      </c>
      <c r="I104" s="132"/>
      <c r="J104" s="132">
        <f>J105</f>
        <v>0</v>
      </c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</row>
    <row r="105" spans="1:31" s="50" customFormat="1" ht="18.75" hidden="1" customHeight="1">
      <c r="A105" s="162" t="s">
        <v>114</v>
      </c>
      <c r="B105" s="42"/>
      <c r="C105" s="52"/>
      <c r="D105" s="57"/>
      <c r="E105" s="42"/>
      <c r="F105" s="52"/>
      <c r="G105" s="57"/>
      <c r="H105" s="62" t="s">
        <v>115</v>
      </c>
      <c r="I105" s="118"/>
      <c r="J105" s="118">
        <f>J106</f>
        <v>0</v>
      </c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</row>
    <row r="106" spans="1:31" s="50" customFormat="1" ht="34.5" hidden="1" customHeight="1">
      <c r="A106" s="162" t="s">
        <v>172</v>
      </c>
      <c r="B106" s="42"/>
      <c r="C106" s="52"/>
      <c r="D106" s="57"/>
      <c r="E106" s="42"/>
      <c r="F106" s="52"/>
      <c r="G106" s="57"/>
      <c r="H106" s="62" t="s">
        <v>116</v>
      </c>
      <c r="I106" s="118"/>
      <c r="J106" s="118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</row>
    <row r="107" spans="1:31" s="47" customFormat="1" ht="60.75" hidden="1" customHeight="1">
      <c r="A107" s="248" t="s">
        <v>174</v>
      </c>
      <c r="B107" s="42" t="e">
        <f>C107+D107</f>
        <v>#REF!</v>
      </c>
      <c r="C107" s="43" t="e">
        <f>C108+C111+C123+C125+C128+C129+#REF!+#REF!+#REF!+#REF!+#REF!+#REF!+#REF!</f>
        <v>#REF!</v>
      </c>
      <c r="D107" s="43" t="e">
        <f>D108+D111+D123+D125+D128+D129+#REF!+#REF!+#REF!+#REF!+#REF!+#REF!+#REF!+#REF!+#REF!</f>
        <v>#REF!</v>
      </c>
      <c r="E107" s="42" t="e">
        <f>F107+G107</f>
        <v>#REF!</v>
      </c>
      <c r="F107" s="43" t="e">
        <f>F108+F111+F123+F125+F128+F129+#REF!+#REF!+#REF!+#REF!+#REF!+#REF!+#REF!</f>
        <v>#REF!</v>
      </c>
      <c r="G107" s="43" t="e">
        <f>G108+G111+G123+G125+G128+G129+#REF!+#REF!+#REF!+#REF!+#REF!+#REF!+#REF!+#REF!+#REF!</f>
        <v>#REF!</v>
      </c>
      <c r="H107" s="44" t="s">
        <v>548</v>
      </c>
      <c r="I107" s="126">
        <f>I114</f>
        <v>0</v>
      </c>
      <c r="J107" s="126">
        <f>J114</f>
        <v>0</v>
      </c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96"/>
    </row>
    <row r="108" spans="1:31" ht="23.25" hidden="1" customHeight="1">
      <c r="A108" s="71" t="s">
        <v>175</v>
      </c>
      <c r="B108" s="42">
        <f>C108+D108</f>
        <v>0</v>
      </c>
      <c r="C108" s="52"/>
      <c r="D108" s="57"/>
      <c r="E108" s="42">
        <f>F108+G108</f>
        <v>0</v>
      </c>
      <c r="F108" s="52"/>
      <c r="G108" s="57"/>
      <c r="H108" s="62" t="s">
        <v>176</v>
      </c>
      <c r="I108" s="306"/>
      <c r="J108" s="118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</row>
    <row r="109" spans="1:31" ht="23.25" hidden="1" customHeight="1">
      <c r="A109" s="71" t="s">
        <v>177</v>
      </c>
      <c r="B109" s="42"/>
      <c r="C109" s="52"/>
      <c r="D109" s="57"/>
      <c r="E109" s="42"/>
      <c r="F109" s="52"/>
      <c r="G109" s="57"/>
      <c r="H109" s="62" t="s">
        <v>178</v>
      </c>
      <c r="I109" s="307"/>
      <c r="J109" s="308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</row>
    <row r="110" spans="1:31" ht="23.25" hidden="1" customHeight="1">
      <c r="A110" s="71" t="s">
        <v>179</v>
      </c>
      <c r="B110" s="42"/>
      <c r="C110" s="52"/>
      <c r="D110" s="57"/>
      <c r="E110" s="42"/>
      <c r="F110" s="52"/>
      <c r="G110" s="57"/>
      <c r="H110" s="53" t="s">
        <v>180</v>
      </c>
      <c r="I110" s="309"/>
      <c r="J110" s="309" t="e">
        <f>J111+J113+#REF!+J115</f>
        <v>#REF!</v>
      </c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</row>
    <row r="111" spans="1:31" s="50" customFormat="1" ht="27.75" hidden="1" customHeight="1">
      <c r="A111" s="71" t="s">
        <v>181</v>
      </c>
      <c r="B111" s="42">
        <f>C111+D111</f>
        <v>0</v>
      </c>
      <c r="C111" s="70">
        <f>SUM(C112:C117)</f>
        <v>0</v>
      </c>
      <c r="D111" s="70">
        <f>SUM(D112:D117)</f>
        <v>0</v>
      </c>
      <c r="E111" s="42">
        <f>F111+G111</f>
        <v>0</v>
      </c>
      <c r="F111" s="70">
        <f>SUM(F112:F117)</f>
        <v>0</v>
      </c>
      <c r="G111" s="70">
        <f>SUM(G112:G117)</f>
        <v>0</v>
      </c>
      <c r="H111" s="53" t="s">
        <v>182</v>
      </c>
      <c r="I111" s="118"/>
      <c r="J111" s="118">
        <f>J112+J113</f>
        <v>0</v>
      </c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1" ht="25.5" hidden="1" customHeight="1">
      <c r="A112" s="55"/>
      <c r="B112" s="42">
        <f>C112+D112</f>
        <v>0</v>
      </c>
      <c r="C112" s="52"/>
      <c r="D112" s="57"/>
      <c r="E112" s="42">
        <f>F112+G112</f>
        <v>0</v>
      </c>
      <c r="F112" s="52"/>
      <c r="G112" s="57"/>
      <c r="H112" s="62" t="s">
        <v>183</v>
      </c>
      <c r="I112" s="118"/>
      <c r="J112" s="118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</row>
    <row r="113" spans="1:30" ht="17.25" hidden="1" customHeight="1">
      <c r="A113" s="55" t="s">
        <v>184</v>
      </c>
      <c r="B113" s="42">
        <f>C113+D113</f>
        <v>0</v>
      </c>
      <c r="C113" s="52"/>
      <c r="D113" s="57"/>
      <c r="E113" s="42">
        <f>F113+G113</f>
        <v>0</v>
      </c>
      <c r="F113" s="52"/>
      <c r="G113" s="57"/>
      <c r="H113" s="62" t="s">
        <v>202</v>
      </c>
      <c r="I113" s="118"/>
      <c r="J113" s="118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</row>
    <row r="114" spans="1:30" ht="101.25" hidden="1" customHeight="1">
      <c r="A114" s="103" t="s">
        <v>553</v>
      </c>
      <c r="B114" s="104"/>
      <c r="C114" s="85"/>
      <c r="D114" s="105"/>
      <c r="E114" s="104"/>
      <c r="F114" s="85"/>
      <c r="G114" s="105"/>
      <c r="H114" s="77" t="s">
        <v>549</v>
      </c>
      <c r="I114" s="132">
        <f>I115</f>
        <v>0</v>
      </c>
      <c r="J114" s="132">
        <f>J115</f>
        <v>0</v>
      </c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</row>
    <row r="115" spans="1:30" ht="65.25" hidden="1" customHeight="1">
      <c r="A115" s="103" t="s">
        <v>26</v>
      </c>
      <c r="B115" s="104"/>
      <c r="C115" s="85"/>
      <c r="D115" s="105"/>
      <c r="E115" s="104"/>
      <c r="F115" s="85"/>
      <c r="G115" s="105"/>
      <c r="H115" s="77" t="s">
        <v>27</v>
      </c>
      <c r="I115" s="132">
        <f>I117</f>
        <v>0</v>
      </c>
      <c r="J115" s="132">
        <f>J117</f>
        <v>0</v>
      </c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</row>
    <row r="116" spans="1:30" ht="90" hidden="1" customHeight="1">
      <c r="A116" s="163" t="s">
        <v>203</v>
      </c>
      <c r="B116" s="42">
        <f>C116+D116</f>
        <v>0</v>
      </c>
      <c r="C116" s="52"/>
      <c r="D116" s="57"/>
      <c r="E116" s="42">
        <f>F116+G116</f>
        <v>0</v>
      </c>
      <c r="F116" s="52"/>
      <c r="G116" s="57"/>
      <c r="H116" s="62" t="s">
        <v>204</v>
      </c>
      <c r="I116" s="118"/>
      <c r="J116" s="118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</row>
    <row r="117" spans="1:30" s="50" customFormat="1" ht="80.25" hidden="1" customHeight="1">
      <c r="A117" s="68" t="s">
        <v>278</v>
      </c>
      <c r="B117" s="42"/>
      <c r="C117" s="52"/>
      <c r="D117" s="57"/>
      <c r="E117" s="42"/>
      <c r="F117" s="52"/>
      <c r="G117" s="57"/>
      <c r="H117" s="206" t="s">
        <v>0</v>
      </c>
      <c r="I117" s="125"/>
      <c r="J117" s="125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ht="24" hidden="1" customHeight="1">
      <c r="A118" s="98" t="s">
        <v>467</v>
      </c>
      <c r="B118" s="42">
        <f>C118+D118</f>
        <v>0</v>
      </c>
      <c r="C118" s="70"/>
      <c r="D118" s="70"/>
      <c r="E118" s="42">
        <f>F118+G118</f>
        <v>0</v>
      </c>
      <c r="F118" s="70"/>
      <c r="G118" s="70"/>
      <c r="H118" s="62" t="s">
        <v>468</v>
      </c>
      <c r="I118" s="118"/>
      <c r="J118" s="118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</row>
    <row r="119" spans="1:30" ht="24" hidden="1" customHeight="1">
      <c r="A119" s="55" t="s">
        <v>205</v>
      </c>
      <c r="B119" s="42">
        <f t="shared" ref="B119:B129" si="7">C119+D119</f>
        <v>0</v>
      </c>
      <c r="C119" s="52"/>
      <c r="D119" s="57"/>
      <c r="E119" s="42">
        <f t="shared" ref="E119:E129" si="8">F119+G119</f>
        <v>0</v>
      </c>
      <c r="F119" s="52"/>
      <c r="G119" s="57"/>
      <c r="H119" s="62" t="s">
        <v>206</v>
      </c>
      <c r="I119" s="118"/>
      <c r="J119" s="118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</row>
    <row r="120" spans="1:30" s="50" customFormat="1" ht="29.25" hidden="1" customHeight="1">
      <c r="A120" s="100" t="s">
        <v>207</v>
      </c>
      <c r="B120" s="42">
        <f t="shared" si="7"/>
        <v>0</v>
      </c>
      <c r="C120" s="70"/>
      <c r="D120" s="70"/>
      <c r="E120" s="42">
        <f t="shared" si="8"/>
        <v>0</v>
      </c>
      <c r="F120" s="70"/>
      <c r="G120" s="70"/>
      <c r="H120" s="53">
        <v>2010240</v>
      </c>
      <c r="I120" s="118"/>
      <c r="J120" s="118">
        <f>J121</f>
        <v>0</v>
      </c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ht="29.25" hidden="1" customHeight="1">
      <c r="A121" s="55" t="s">
        <v>208</v>
      </c>
      <c r="B121" s="42">
        <f t="shared" si="7"/>
        <v>0</v>
      </c>
      <c r="C121" s="52"/>
      <c r="D121" s="57"/>
      <c r="E121" s="42">
        <f t="shared" si="8"/>
        <v>0</v>
      </c>
      <c r="F121" s="52"/>
      <c r="G121" s="57"/>
      <c r="H121" s="62" t="s">
        <v>210</v>
      </c>
      <c r="I121" s="127"/>
      <c r="J121" s="127">
        <f>J123+J124</f>
        <v>0</v>
      </c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</row>
    <row r="122" spans="1:30" ht="29.25" hidden="1" customHeight="1">
      <c r="A122" s="51" t="s">
        <v>211</v>
      </c>
      <c r="B122" s="42">
        <f t="shared" si="7"/>
        <v>0</v>
      </c>
      <c r="C122" s="52"/>
      <c r="D122" s="57"/>
      <c r="E122" s="42">
        <f t="shared" si="8"/>
        <v>0</v>
      </c>
      <c r="F122" s="52"/>
      <c r="G122" s="57"/>
      <c r="H122" s="62"/>
      <c r="I122" s="118"/>
      <c r="J122" s="118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</row>
    <row r="123" spans="1:30" ht="27.75" hidden="1" customHeight="1">
      <c r="A123" s="71" t="s">
        <v>233</v>
      </c>
      <c r="B123" s="42">
        <f t="shared" si="7"/>
        <v>0</v>
      </c>
      <c r="C123" s="52"/>
      <c r="D123" s="57"/>
      <c r="E123" s="42">
        <f t="shared" si="8"/>
        <v>0</v>
      </c>
      <c r="F123" s="52"/>
      <c r="G123" s="57"/>
      <c r="H123" s="62">
        <v>2010300</v>
      </c>
      <c r="I123" s="118"/>
      <c r="J123" s="118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</row>
    <row r="124" spans="1:30" ht="27.75" hidden="1" customHeight="1">
      <c r="A124" s="71" t="s">
        <v>234</v>
      </c>
      <c r="B124" s="42">
        <f t="shared" si="7"/>
        <v>0</v>
      </c>
      <c r="C124" s="52"/>
      <c r="D124" s="57"/>
      <c r="E124" s="42">
        <f t="shared" si="8"/>
        <v>0</v>
      </c>
      <c r="F124" s="52"/>
      <c r="G124" s="57"/>
      <c r="H124" s="62">
        <v>2010320</v>
      </c>
      <c r="I124" s="118"/>
      <c r="J124" s="118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</row>
    <row r="125" spans="1:30" s="50" customFormat="1" ht="27" hidden="1" customHeight="1">
      <c r="A125" s="66" t="s">
        <v>235</v>
      </c>
      <c r="B125" s="42">
        <f t="shared" si="7"/>
        <v>0</v>
      </c>
      <c r="C125" s="70"/>
      <c r="D125" s="70"/>
      <c r="E125" s="42">
        <f t="shared" si="8"/>
        <v>0</v>
      </c>
      <c r="F125" s="70"/>
      <c r="G125" s="70"/>
      <c r="H125" s="53">
        <v>2010400</v>
      </c>
      <c r="I125" s="118"/>
      <c r="J125" s="118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ht="27" hidden="1" customHeight="1">
      <c r="A126" s="71" t="s">
        <v>239</v>
      </c>
      <c r="B126" s="42">
        <f t="shared" si="7"/>
        <v>0</v>
      </c>
      <c r="C126" s="52"/>
      <c r="D126" s="57"/>
      <c r="E126" s="42">
        <f t="shared" si="8"/>
        <v>0</v>
      </c>
      <c r="F126" s="52"/>
      <c r="G126" s="57"/>
      <c r="H126" s="62" t="s">
        <v>240</v>
      </c>
      <c r="I126" s="118"/>
      <c r="J126" s="118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</row>
    <row r="127" spans="1:30" ht="27" hidden="1" customHeight="1">
      <c r="A127" s="71" t="s">
        <v>241</v>
      </c>
      <c r="B127" s="42">
        <f t="shared" si="7"/>
        <v>0</v>
      </c>
      <c r="C127" s="52"/>
      <c r="D127" s="57"/>
      <c r="E127" s="42">
        <f t="shared" si="8"/>
        <v>0</v>
      </c>
      <c r="F127" s="52"/>
      <c r="G127" s="57"/>
      <c r="H127" s="62" t="s">
        <v>242</v>
      </c>
      <c r="I127" s="118"/>
      <c r="J127" s="118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</row>
    <row r="128" spans="1:30" ht="39" hidden="1" customHeight="1">
      <c r="A128" s="71" t="s">
        <v>243</v>
      </c>
      <c r="B128" s="42">
        <f t="shared" si="7"/>
        <v>0</v>
      </c>
      <c r="C128" s="52"/>
      <c r="D128" s="57"/>
      <c r="E128" s="42">
        <f t="shared" si="8"/>
        <v>0</v>
      </c>
      <c r="F128" s="52"/>
      <c r="G128" s="57"/>
      <c r="H128" s="62">
        <v>2010500</v>
      </c>
      <c r="I128" s="118"/>
      <c r="J128" s="118">
        <f>J129</f>
        <v>0</v>
      </c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</row>
    <row r="129" spans="1:30" s="50" customFormat="1" ht="25.5" hidden="1" customHeight="1">
      <c r="A129" s="66" t="s">
        <v>244</v>
      </c>
      <c r="B129" s="42">
        <f t="shared" si="7"/>
        <v>0</v>
      </c>
      <c r="C129" s="70"/>
      <c r="D129" s="70"/>
      <c r="E129" s="42">
        <f t="shared" si="8"/>
        <v>0</v>
      </c>
      <c r="F129" s="70"/>
      <c r="G129" s="70"/>
      <c r="H129" s="53" t="s">
        <v>245</v>
      </c>
      <c r="I129" s="127"/>
      <c r="J129" s="12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0" customFormat="1" ht="25.5" hidden="1" customHeight="1">
      <c r="A130" s="71"/>
      <c r="B130" s="42"/>
      <c r="C130" s="70"/>
      <c r="D130" s="70"/>
      <c r="E130" s="42"/>
      <c r="F130" s="70"/>
      <c r="G130" s="70"/>
      <c r="H130" s="62"/>
      <c r="I130" s="118"/>
      <c r="J130" s="118" t="e">
        <f>#REF!</f>
        <v>#REF!</v>
      </c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</row>
    <row r="131" spans="1:30" ht="30" hidden="1" customHeight="1">
      <c r="A131" s="51" t="s">
        <v>246</v>
      </c>
      <c r="B131" s="42">
        <f>C131+D131</f>
        <v>0</v>
      </c>
      <c r="C131" s="52"/>
      <c r="D131" s="57"/>
      <c r="E131" s="42">
        <f>F131+G131</f>
        <v>0</v>
      </c>
      <c r="F131" s="52"/>
      <c r="G131" s="57"/>
      <c r="H131" s="62" t="s">
        <v>342</v>
      </c>
      <c r="I131" s="118"/>
      <c r="J131" s="118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</row>
    <row r="132" spans="1:30" ht="39" hidden="1" customHeight="1">
      <c r="A132" s="101" t="s">
        <v>256</v>
      </c>
      <c r="B132" s="42"/>
      <c r="C132" s="52"/>
      <c r="D132" s="57"/>
      <c r="E132" s="42"/>
      <c r="F132" s="52"/>
      <c r="G132" s="57"/>
      <c r="H132" s="99" t="s">
        <v>257</v>
      </c>
      <c r="I132" s="127"/>
      <c r="J132" s="127">
        <f>J133+J134</f>
        <v>0</v>
      </c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</row>
    <row r="133" spans="1:30" ht="27.75" hidden="1" customHeight="1">
      <c r="A133" s="101" t="s">
        <v>258</v>
      </c>
      <c r="B133" s="42"/>
      <c r="C133" s="52"/>
      <c r="D133" s="57"/>
      <c r="E133" s="42"/>
      <c r="F133" s="52"/>
      <c r="G133" s="57"/>
      <c r="H133" s="99" t="s">
        <v>259</v>
      </c>
      <c r="I133" s="118"/>
      <c r="J133" s="118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</row>
    <row r="134" spans="1:30" s="79" customFormat="1" ht="30" hidden="1" customHeight="1">
      <c r="A134" s="74" t="s">
        <v>260</v>
      </c>
      <c r="B134" s="42">
        <f>C134+D134</f>
        <v>0</v>
      </c>
      <c r="C134" s="75"/>
      <c r="D134" s="76"/>
      <c r="E134" s="42">
        <f>F134+G134</f>
        <v>0</v>
      </c>
      <c r="F134" s="75"/>
      <c r="G134" s="76"/>
      <c r="H134" s="77" t="s">
        <v>261</v>
      </c>
      <c r="I134" s="118"/>
      <c r="J134" s="11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</row>
    <row r="135" spans="1:30" ht="22.5" hidden="1" customHeight="1">
      <c r="A135" s="71" t="s">
        <v>262</v>
      </c>
      <c r="B135" s="42"/>
      <c r="C135" s="52"/>
      <c r="D135" s="57"/>
      <c r="E135" s="42"/>
      <c r="F135" s="52"/>
      <c r="G135" s="57"/>
      <c r="H135" s="62" t="s">
        <v>263</v>
      </c>
      <c r="I135" s="118"/>
      <c r="J135" s="118">
        <f>J136</f>
        <v>0</v>
      </c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</row>
    <row r="136" spans="1:30" ht="22.5" hidden="1" customHeight="1">
      <c r="A136" s="71" t="s">
        <v>264</v>
      </c>
      <c r="B136" s="42"/>
      <c r="C136" s="52"/>
      <c r="D136" s="57"/>
      <c r="E136" s="42"/>
      <c r="F136" s="52"/>
      <c r="G136" s="57"/>
      <c r="H136" s="62" t="s">
        <v>265</v>
      </c>
      <c r="I136" s="118"/>
      <c r="J136" s="118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</row>
    <row r="137" spans="1:30" ht="22.5" hidden="1" customHeight="1">
      <c r="A137" s="71" t="s">
        <v>264</v>
      </c>
      <c r="B137" s="42"/>
      <c r="C137" s="52"/>
      <c r="D137" s="57"/>
      <c r="E137" s="42"/>
      <c r="F137" s="52"/>
      <c r="G137" s="57"/>
      <c r="H137" s="62" t="s">
        <v>266</v>
      </c>
      <c r="I137" s="127"/>
      <c r="J137" s="127">
        <f>J138+J139</f>
        <v>0</v>
      </c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</row>
    <row r="138" spans="1:30" s="79" customFormat="1" ht="22.5" hidden="1" customHeight="1">
      <c r="A138" s="74" t="s">
        <v>267</v>
      </c>
      <c r="B138" s="42"/>
      <c r="C138" s="75"/>
      <c r="D138" s="76"/>
      <c r="E138" s="42"/>
      <c r="F138" s="75"/>
      <c r="G138" s="76"/>
      <c r="H138" s="77" t="s">
        <v>268</v>
      </c>
      <c r="I138" s="118"/>
      <c r="J138" s="11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</row>
    <row r="139" spans="1:30" s="79" customFormat="1" ht="22.5" hidden="1" customHeight="1">
      <c r="A139" s="71" t="s">
        <v>269</v>
      </c>
      <c r="B139" s="42"/>
      <c r="C139" s="52"/>
      <c r="D139" s="57"/>
      <c r="E139" s="42"/>
      <c r="F139" s="52"/>
      <c r="G139" s="57"/>
      <c r="H139" s="62" t="s">
        <v>270</v>
      </c>
      <c r="I139" s="118"/>
      <c r="J139" s="11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</row>
    <row r="140" spans="1:30" ht="22.5" hidden="1" customHeight="1">
      <c r="A140" s="71" t="s">
        <v>271</v>
      </c>
      <c r="B140" s="42"/>
      <c r="C140" s="52"/>
      <c r="D140" s="57"/>
      <c r="E140" s="42"/>
      <c r="F140" s="52"/>
      <c r="G140" s="57"/>
      <c r="H140" s="62" t="s">
        <v>272</v>
      </c>
      <c r="I140" s="118"/>
      <c r="J140" s="118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</row>
    <row r="141" spans="1:30" ht="30.75" hidden="1" customHeight="1">
      <c r="A141" s="60" t="s">
        <v>260</v>
      </c>
      <c r="B141" s="42" t="e">
        <f>C141+D141</f>
        <v>#REF!</v>
      </c>
      <c r="C141" s="84" t="e">
        <f>#REF!+#REF!+#REF!</f>
        <v>#REF!</v>
      </c>
      <c r="D141" s="84" t="e">
        <f>#REF!+#REF!+#REF!</f>
        <v>#REF!</v>
      </c>
      <c r="E141" s="42" t="e">
        <f>F141+G141</f>
        <v>#REF!</v>
      </c>
      <c r="F141" s="84" t="e">
        <f>#REF!+#REF!+#REF!</f>
        <v>#REF!</v>
      </c>
      <c r="G141" s="84" t="e">
        <f>#REF!+#REF!+#REF!</f>
        <v>#REF!</v>
      </c>
      <c r="H141" s="44" t="s">
        <v>261</v>
      </c>
      <c r="I141" s="132"/>
      <c r="J141" s="132">
        <f>J142</f>
        <v>0</v>
      </c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</row>
    <row r="142" spans="1:30" ht="22.5" hidden="1" customHeight="1">
      <c r="A142" s="102" t="s">
        <v>273</v>
      </c>
      <c r="B142" s="42"/>
      <c r="C142" s="52"/>
      <c r="D142" s="57"/>
      <c r="E142" s="42"/>
      <c r="F142" s="52"/>
      <c r="G142" s="57"/>
      <c r="H142" s="62" t="s">
        <v>274</v>
      </c>
      <c r="I142" s="118"/>
      <c r="J142" s="118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</row>
    <row r="143" spans="1:30" ht="49.5" customHeight="1">
      <c r="A143" s="107" t="s">
        <v>305</v>
      </c>
      <c r="B143" s="104"/>
      <c r="C143" s="85"/>
      <c r="D143" s="105"/>
      <c r="E143" s="104"/>
      <c r="F143" s="85"/>
      <c r="G143" s="105"/>
      <c r="H143" s="77" t="s">
        <v>29</v>
      </c>
      <c r="I143" s="132">
        <f>I144+I147</f>
        <v>193.8</v>
      </c>
      <c r="J143" s="132">
        <f>J144+J147</f>
        <v>193.8</v>
      </c>
      <c r="K143" s="106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</row>
    <row r="144" spans="1:30" ht="22.5" hidden="1" customHeight="1">
      <c r="A144" s="103" t="s">
        <v>299</v>
      </c>
      <c r="B144" s="104"/>
      <c r="C144" s="85"/>
      <c r="D144" s="105"/>
      <c r="E144" s="104"/>
      <c r="F144" s="85"/>
      <c r="G144" s="105"/>
      <c r="H144" s="77" t="s">
        <v>328</v>
      </c>
      <c r="I144" s="132">
        <f>I145</f>
        <v>0</v>
      </c>
      <c r="J144" s="132">
        <f>J145</f>
        <v>0</v>
      </c>
      <c r="K144" s="106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</row>
    <row r="145" spans="1:30" ht="35.25" hidden="1" customHeight="1">
      <c r="A145" s="103" t="s">
        <v>300</v>
      </c>
      <c r="B145" s="104"/>
      <c r="C145" s="85"/>
      <c r="D145" s="105"/>
      <c r="E145" s="104"/>
      <c r="F145" s="85"/>
      <c r="G145" s="105"/>
      <c r="H145" s="77" t="s">
        <v>464</v>
      </c>
      <c r="I145" s="132">
        <f>I146</f>
        <v>0</v>
      </c>
      <c r="J145" s="132">
        <f>J146</f>
        <v>0</v>
      </c>
      <c r="K145" s="106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</row>
    <row r="146" spans="1:30" ht="33.75" hidden="1" customHeight="1">
      <c r="A146" s="68" t="s">
        <v>463</v>
      </c>
      <c r="B146" s="42"/>
      <c r="C146" s="52"/>
      <c r="D146" s="57"/>
      <c r="E146" s="42"/>
      <c r="F146" s="52"/>
      <c r="G146" s="57"/>
      <c r="H146" s="62" t="s">
        <v>327</v>
      </c>
      <c r="I146" s="118"/>
      <c r="J146" s="118"/>
      <c r="K146" s="106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</row>
    <row r="147" spans="1:30" s="294" customFormat="1" ht="24" customHeight="1">
      <c r="A147" s="103" t="s">
        <v>427</v>
      </c>
      <c r="B147" s="104"/>
      <c r="C147" s="85"/>
      <c r="D147" s="105"/>
      <c r="E147" s="104"/>
      <c r="F147" s="85"/>
      <c r="G147" s="105"/>
      <c r="H147" s="77" t="s">
        <v>426</v>
      </c>
      <c r="I147" s="132">
        <f>I148</f>
        <v>193.8</v>
      </c>
      <c r="J147" s="132">
        <f>J148</f>
        <v>193.8</v>
      </c>
      <c r="K147" s="292"/>
      <c r="L147" s="293"/>
      <c r="M147" s="293"/>
      <c r="N147" s="293"/>
      <c r="O147" s="293"/>
      <c r="P147" s="293"/>
      <c r="Q147" s="293"/>
      <c r="R147" s="293"/>
      <c r="S147" s="293"/>
      <c r="T147" s="293"/>
      <c r="U147" s="293"/>
      <c r="V147" s="293"/>
      <c r="W147" s="293"/>
      <c r="X147" s="293"/>
      <c r="Y147" s="293"/>
      <c r="Z147" s="293"/>
      <c r="AA147" s="293"/>
      <c r="AB147" s="293"/>
      <c r="AC147" s="293"/>
      <c r="AD147" s="293"/>
    </row>
    <row r="148" spans="1:30" ht="21.75" customHeight="1">
      <c r="A148" s="68" t="s">
        <v>425</v>
      </c>
      <c r="B148" s="42"/>
      <c r="C148" s="52"/>
      <c r="D148" s="57"/>
      <c r="E148" s="42"/>
      <c r="F148" s="52"/>
      <c r="G148" s="57"/>
      <c r="H148" s="62" t="s">
        <v>306</v>
      </c>
      <c r="I148" s="118">
        <v>193.8</v>
      </c>
      <c r="J148" s="118">
        <v>193.8</v>
      </c>
      <c r="K148" s="106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</row>
    <row r="149" spans="1:30" s="294" customFormat="1" ht="33.75" hidden="1" customHeight="1">
      <c r="A149" s="103" t="s">
        <v>250</v>
      </c>
      <c r="B149" s="104"/>
      <c r="C149" s="85"/>
      <c r="D149" s="105"/>
      <c r="E149" s="104"/>
      <c r="F149" s="85"/>
      <c r="G149" s="105"/>
      <c r="H149" s="62" t="s">
        <v>247</v>
      </c>
      <c r="I149" s="324">
        <f>I150</f>
        <v>0</v>
      </c>
      <c r="J149" s="132">
        <f>J150</f>
        <v>0</v>
      </c>
      <c r="K149" s="292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93"/>
      <c r="W149" s="293"/>
      <c r="X149" s="293"/>
      <c r="Y149" s="293"/>
      <c r="Z149" s="293"/>
      <c r="AA149" s="293"/>
      <c r="AB149" s="293"/>
      <c r="AC149" s="293"/>
      <c r="AD149" s="293"/>
    </row>
    <row r="150" spans="1:30" ht="33.75" hidden="1" customHeight="1">
      <c r="A150" s="68" t="s">
        <v>248</v>
      </c>
      <c r="B150" s="42"/>
      <c r="C150" s="52"/>
      <c r="D150" s="57"/>
      <c r="E150" s="42"/>
      <c r="F150" s="52"/>
      <c r="G150" s="57"/>
      <c r="H150" s="62" t="s">
        <v>251</v>
      </c>
      <c r="I150" s="325"/>
      <c r="J150" s="118">
        <f>J151</f>
        <v>0</v>
      </c>
      <c r="K150" s="106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</row>
    <row r="151" spans="1:30" ht="44.25" hidden="1" customHeight="1">
      <c r="A151" s="68" t="s">
        <v>249</v>
      </c>
      <c r="B151" s="42"/>
      <c r="C151" s="52"/>
      <c r="D151" s="57"/>
      <c r="E151" s="42"/>
      <c r="F151" s="52"/>
      <c r="G151" s="57"/>
      <c r="H151" s="62" t="s">
        <v>570</v>
      </c>
      <c r="I151" s="325"/>
      <c r="J151" s="118"/>
      <c r="K151" s="106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</row>
    <row r="152" spans="1:30" s="294" customFormat="1" ht="14.25" hidden="1" customHeight="1">
      <c r="A152" s="103" t="s">
        <v>213</v>
      </c>
      <c r="B152" s="104"/>
      <c r="C152" s="85"/>
      <c r="D152" s="105"/>
      <c r="E152" s="104"/>
      <c r="F152" s="85"/>
      <c r="G152" s="105"/>
      <c r="H152" s="77" t="s">
        <v>214</v>
      </c>
      <c r="I152" s="340">
        <f>I153</f>
        <v>0</v>
      </c>
      <c r="J152" s="132">
        <f>J153</f>
        <v>0</v>
      </c>
      <c r="K152" s="292"/>
      <c r="L152" s="293"/>
      <c r="M152" s="293"/>
      <c r="N152" s="293"/>
      <c r="O152" s="293"/>
      <c r="P152" s="293"/>
      <c r="Q152" s="293"/>
      <c r="R152" s="293"/>
      <c r="S152" s="293"/>
      <c r="T152" s="293"/>
      <c r="U152" s="293"/>
      <c r="V152" s="293"/>
      <c r="W152" s="293"/>
      <c r="X152" s="293"/>
      <c r="Y152" s="293"/>
      <c r="Z152" s="293"/>
      <c r="AA152" s="293"/>
      <c r="AB152" s="293"/>
      <c r="AC152" s="293"/>
      <c r="AD152" s="293"/>
    </row>
    <row r="153" spans="1:30" ht="11.25" hidden="1" customHeight="1">
      <c r="A153" s="68" t="s">
        <v>215</v>
      </c>
      <c r="B153" s="112"/>
      <c r="C153" s="110"/>
      <c r="D153" s="113"/>
      <c r="E153" s="112"/>
      <c r="F153" s="110"/>
      <c r="G153" s="113"/>
      <c r="H153" s="62" t="s">
        <v>216</v>
      </c>
      <c r="I153" s="321">
        <f>I154</f>
        <v>0</v>
      </c>
      <c r="J153" s="136">
        <f>J154</f>
        <v>0</v>
      </c>
      <c r="K153" s="322"/>
      <c r="L153" s="323"/>
      <c r="M153" s="323"/>
      <c r="N153" s="323"/>
      <c r="O153" s="323"/>
      <c r="P153" s="323"/>
      <c r="Q153" s="323"/>
      <c r="R153" s="323"/>
      <c r="S153" s="323"/>
      <c r="T153" s="323"/>
      <c r="U153" s="323"/>
      <c r="V153" s="323"/>
      <c r="W153" s="323"/>
      <c r="X153" s="323"/>
      <c r="Y153" s="323"/>
      <c r="Z153" s="323"/>
      <c r="AA153" s="323"/>
      <c r="AB153" s="323"/>
      <c r="AC153" s="323"/>
      <c r="AD153" s="323"/>
    </row>
    <row r="154" spans="1:30" s="294" customFormat="1" ht="22.5" hidden="1" customHeight="1">
      <c r="A154" s="68" t="s">
        <v>225</v>
      </c>
      <c r="B154" s="104"/>
      <c r="C154" s="85"/>
      <c r="D154" s="105"/>
      <c r="E154" s="104"/>
      <c r="F154" s="85"/>
      <c r="G154" s="105"/>
      <c r="H154" s="62" t="s">
        <v>1</v>
      </c>
      <c r="I154" s="321">
        <v>0</v>
      </c>
      <c r="J154" s="136"/>
      <c r="K154" s="292"/>
      <c r="L154" s="293"/>
      <c r="M154" s="293"/>
      <c r="N154" s="293"/>
      <c r="O154" s="293"/>
      <c r="P154" s="293"/>
      <c r="Q154" s="293"/>
      <c r="R154" s="293"/>
      <c r="S154" s="293"/>
      <c r="T154" s="293"/>
      <c r="U154" s="293"/>
      <c r="V154" s="293"/>
      <c r="W154" s="293"/>
      <c r="X154" s="293"/>
      <c r="Y154" s="293"/>
      <c r="Z154" s="293"/>
      <c r="AA154" s="293"/>
      <c r="AB154" s="293"/>
      <c r="AC154" s="293"/>
      <c r="AD154" s="293"/>
    </row>
    <row r="155" spans="1:30" ht="16.5" customHeight="1">
      <c r="A155" s="60" t="s">
        <v>30</v>
      </c>
      <c r="B155" s="42" t="e">
        <f>C155+D155</f>
        <v>#REF!</v>
      </c>
      <c r="C155" s="43" t="e">
        <f>#REF!</f>
        <v>#REF!</v>
      </c>
      <c r="D155" s="43" t="e">
        <f>#REF!</f>
        <v>#REF!</v>
      </c>
      <c r="E155" s="42" t="e">
        <f>F155+G155</f>
        <v>#REF!</v>
      </c>
      <c r="F155" s="43" t="e">
        <f>#REF!+F221</f>
        <v>#REF!</v>
      </c>
      <c r="G155" s="43" t="e">
        <f>#REF!+G221</f>
        <v>#REF!</v>
      </c>
      <c r="H155" s="44" t="s">
        <v>329</v>
      </c>
      <c r="I155" s="132">
        <f>I160+I201</f>
        <v>23711.699999999997</v>
      </c>
      <c r="J155" s="132">
        <f>J160+J201</f>
        <v>22848.3</v>
      </c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</row>
    <row r="156" spans="1:30" s="47" customFormat="1" ht="45.75" hidden="1" customHeight="1">
      <c r="A156" s="69" t="s">
        <v>330</v>
      </c>
      <c r="B156" s="42" t="e">
        <f>C156+D156</f>
        <v>#REF!</v>
      </c>
      <c r="C156" s="64" t="e">
        <f>#REF!+#REF!</f>
        <v>#REF!</v>
      </c>
      <c r="D156" s="64" t="e">
        <f>#REF!</f>
        <v>#REF!</v>
      </c>
      <c r="E156" s="42" t="e">
        <f>F156+G156</f>
        <v>#REF!</v>
      </c>
      <c r="F156" s="64" t="e">
        <f>#REF!+#REF!</f>
        <v>#REF!</v>
      </c>
      <c r="G156" s="64" t="e">
        <f>#REF!+#REF!</f>
        <v>#REF!</v>
      </c>
      <c r="H156" s="53" t="s">
        <v>331</v>
      </c>
      <c r="I156" s="132"/>
      <c r="J156" s="132"/>
      <c r="K156" s="111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ht="15.75" hidden="1" customHeight="1">
      <c r="A157" s="71"/>
      <c r="B157" s="42">
        <f>C157+D157</f>
        <v>0</v>
      </c>
      <c r="C157" s="52"/>
      <c r="D157" s="57"/>
      <c r="E157" s="42">
        <f>F157+G157</f>
        <v>0</v>
      </c>
      <c r="F157" s="52"/>
      <c r="G157" s="57"/>
      <c r="H157" s="109"/>
      <c r="I157" s="126"/>
      <c r="J157" s="126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ht="18.75" hidden="1" customHeight="1">
      <c r="A158" s="71"/>
      <c r="B158" s="42"/>
      <c r="C158" s="52"/>
      <c r="D158" s="57"/>
      <c r="E158" s="42"/>
      <c r="F158" s="52"/>
      <c r="G158" s="57"/>
      <c r="H158" s="109"/>
      <c r="I158" s="126"/>
      <c r="J158" s="126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</row>
    <row r="159" spans="1:30" ht="83.25" hidden="1" customHeight="1">
      <c r="A159" s="71"/>
      <c r="B159" s="42"/>
      <c r="C159" s="52"/>
      <c r="D159" s="57"/>
      <c r="E159" s="42"/>
      <c r="F159" s="52"/>
      <c r="G159" s="57"/>
      <c r="H159" s="109"/>
      <c r="I159" s="126"/>
      <c r="J159" s="126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</row>
    <row r="160" spans="1:30" ht="36" customHeight="1">
      <c r="A160" s="107" t="s">
        <v>31</v>
      </c>
      <c r="B160" s="104"/>
      <c r="C160" s="85"/>
      <c r="D160" s="105"/>
      <c r="E160" s="104"/>
      <c r="F160" s="85"/>
      <c r="G160" s="105"/>
      <c r="H160" s="44" t="s">
        <v>35</v>
      </c>
      <c r="I160" s="126">
        <f>I161+I166+I176+I186</f>
        <v>23803.599999999999</v>
      </c>
      <c r="J160" s="126">
        <f>J161+J166+J176+J186</f>
        <v>22940.2</v>
      </c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</row>
    <row r="161" spans="1:30" ht="36" customHeight="1">
      <c r="A161" s="107" t="s">
        <v>52</v>
      </c>
      <c r="B161" s="104"/>
      <c r="C161" s="85"/>
      <c r="D161" s="105"/>
      <c r="E161" s="104"/>
      <c r="F161" s="85"/>
      <c r="G161" s="105"/>
      <c r="H161" s="44" t="s">
        <v>36</v>
      </c>
      <c r="I161" s="126">
        <f>I162</f>
        <v>4462.8999999999996</v>
      </c>
      <c r="J161" s="126">
        <f>J162</f>
        <v>4462.8999999999996</v>
      </c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</row>
    <row r="162" spans="1:30" s="294" customFormat="1" ht="41.25" customHeight="1">
      <c r="A162" s="107" t="s">
        <v>557</v>
      </c>
      <c r="B162" s="104"/>
      <c r="C162" s="85"/>
      <c r="D162" s="105"/>
      <c r="E162" s="104"/>
      <c r="F162" s="85"/>
      <c r="G162" s="105"/>
      <c r="H162" s="44" t="s">
        <v>286</v>
      </c>
      <c r="I162" s="126">
        <f>SUM(I163:I165)</f>
        <v>4462.8999999999996</v>
      </c>
      <c r="J162" s="126">
        <f>SUM(J163:J165)</f>
        <v>4462.8999999999996</v>
      </c>
      <c r="K162" s="293"/>
      <c r="L162" s="293"/>
      <c r="M162" s="293"/>
      <c r="N162" s="293"/>
      <c r="O162" s="293"/>
      <c r="P162" s="293"/>
      <c r="Q162" s="293"/>
      <c r="R162" s="293"/>
      <c r="S162" s="293"/>
      <c r="T162" s="293"/>
      <c r="U162" s="293"/>
      <c r="V162" s="293"/>
      <c r="W162" s="293"/>
      <c r="X162" s="293"/>
      <c r="Y162" s="293"/>
      <c r="Z162" s="293"/>
      <c r="AA162" s="293"/>
      <c r="AB162" s="293"/>
      <c r="AC162" s="293"/>
      <c r="AD162" s="293"/>
    </row>
    <row r="163" spans="1:30" ht="50.25" customHeight="1">
      <c r="A163" s="207" t="s">
        <v>555</v>
      </c>
      <c r="B163" s="112"/>
      <c r="C163" s="110"/>
      <c r="D163" s="113"/>
      <c r="E163" s="112"/>
      <c r="F163" s="110"/>
      <c r="G163" s="113"/>
      <c r="H163" s="53" t="s">
        <v>37</v>
      </c>
      <c r="I163" s="129">
        <v>1442.5</v>
      </c>
      <c r="J163" s="129">
        <v>1442.5</v>
      </c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</row>
    <row r="164" spans="1:30" ht="3" hidden="1" customHeight="1">
      <c r="A164" s="164" t="s">
        <v>469</v>
      </c>
      <c r="B164" s="42"/>
      <c r="C164" s="52"/>
      <c r="D164" s="57"/>
      <c r="E164" s="42"/>
      <c r="F164" s="52"/>
      <c r="G164" s="57"/>
      <c r="H164" s="53" t="s">
        <v>470</v>
      </c>
      <c r="I164" s="311"/>
      <c r="J164" s="311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</row>
    <row r="165" spans="1:30" ht="48.75" customHeight="1">
      <c r="A165" s="207" t="s">
        <v>556</v>
      </c>
      <c r="B165" s="251"/>
      <c r="C165" s="249"/>
      <c r="D165" s="250"/>
      <c r="E165" s="251"/>
      <c r="F165" s="249"/>
      <c r="G165" s="250"/>
      <c r="H165" s="53" t="s">
        <v>37</v>
      </c>
      <c r="I165" s="311">
        <v>3020.4</v>
      </c>
      <c r="J165" s="311">
        <v>3020.4</v>
      </c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</row>
    <row r="166" spans="1:30" ht="35.25" customHeight="1">
      <c r="A166" s="107" t="s">
        <v>462</v>
      </c>
      <c r="B166" s="251"/>
      <c r="C166" s="249"/>
      <c r="D166" s="250"/>
      <c r="E166" s="251"/>
      <c r="F166" s="249"/>
      <c r="G166" s="250"/>
      <c r="H166" s="44" t="s">
        <v>38</v>
      </c>
      <c r="I166" s="310">
        <f>I167</f>
        <v>885.40000000000009</v>
      </c>
      <c r="J166" s="310">
        <f>J167</f>
        <v>852.2</v>
      </c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</row>
    <row r="167" spans="1:30" ht="18" customHeight="1">
      <c r="A167" s="103" t="s">
        <v>39</v>
      </c>
      <c r="B167" s="251"/>
      <c r="C167" s="249"/>
      <c r="D167" s="250"/>
      <c r="E167" s="251"/>
      <c r="F167" s="249"/>
      <c r="G167" s="250"/>
      <c r="H167" s="44" t="s">
        <v>40</v>
      </c>
      <c r="I167" s="310">
        <f>I168</f>
        <v>885.40000000000009</v>
      </c>
      <c r="J167" s="310">
        <f>J168</f>
        <v>852.2</v>
      </c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</row>
    <row r="168" spans="1:30" ht="30.75" customHeight="1" thickBot="1">
      <c r="A168" s="103" t="s">
        <v>558</v>
      </c>
      <c r="B168" s="42"/>
      <c r="C168" s="52"/>
      <c r="D168" s="57"/>
      <c r="E168" s="42"/>
      <c r="F168" s="52"/>
      <c r="G168" s="57"/>
      <c r="H168" s="44" t="s">
        <v>41</v>
      </c>
      <c r="I168" s="310">
        <f>SUM(I172:I175)</f>
        <v>885.40000000000009</v>
      </c>
      <c r="J168" s="310">
        <f>SUM(J172:J175)</f>
        <v>852.2</v>
      </c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</row>
    <row r="169" spans="1:30" ht="119.25" hidden="1" customHeight="1" thickBot="1">
      <c r="A169" s="287" t="s">
        <v>495</v>
      </c>
      <c r="B169" s="104"/>
      <c r="C169" s="85"/>
      <c r="D169" s="105"/>
      <c r="E169" s="104"/>
      <c r="F169" s="85"/>
      <c r="G169" s="105"/>
      <c r="H169" s="44" t="s">
        <v>41</v>
      </c>
      <c r="I169" s="252">
        <f>SUM(I170:I171)</f>
        <v>0</v>
      </c>
      <c r="J169" s="252">
        <f>SUM(J170:J171)</f>
        <v>0</v>
      </c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</row>
    <row r="170" spans="1:30" ht="137.25" hidden="1" customHeight="1" thickBot="1">
      <c r="A170" s="254" t="s">
        <v>497</v>
      </c>
      <c r="B170" s="42"/>
      <c r="C170" s="52"/>
      <c r="D170" s="57"/>
      <c r="E170" s="42"/>
      <c r="F170" s="52"/>
      <c r="G170" s="57"/>
      <c r="H170" s="53" t="s">
        <v>41</v>
      </c>
      <c r="I170" s="253"/>
      <c r="J170" s="253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</row>
    <row r="171" spans="1:30" ht="142.5" hidden="1" customHeight="1" thickBot="1">
      <c r="A171" s="254" t="s">
        <v>498</v>
      </c>
      <c r="B171" s="42"/>
      <c r="C171" s="52"/>
      <c r="D171" s="57"/>
      <c r="E171" s="42"/>
      <c r="F171" s="52"/>
      <c r="G171" s="57"/>
      <c r="H171" s="53" t="s">
        <v>41</v>
      </c>
      <c r="I171" s="253"/>
      <c r="J171" s="253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</row>
    <row r="172" spans="1:30" ht="45" customHeight="1">
      <c r="A172" s="339" t="s">
        <v>2</v>
      </c>
      <c r="B172" s="42"/>
      <c r="C172" s="52"/>
      <c r="D172" s="57"/>
      <c r="E172" s="42"/>
      <c r="F172" s="52"/>
      <c r="G172" s="57"/>
      <c r="H172" s="53" t="s">
        <v>41</v>
      </c>
      <c r="I172" s="311">
        <v>148.69999999999999</v>
      </c>
      <c r="J172" s="311">
        <v>148.69999999999999</v>
      </c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</row>
    <row r="173" spans="1:30" ht="69" hidden="1" customHeight="1" thickBot="1">
      <c r="A173" s="255" t="s">
        <v>226</v>
      </c>
      <c r="B173" s="42"/>
      <c r="C173" s="52"/>
      <c r="D173" s="57"/>
      <c r="E173" s="42"/>
      <c r="F173" s="52"/>
      <c r="G173" s="57"/>
      <c r="H173" s="53" t="s">
        <v>41</v>
      </c>
      <c r="I173" s="311"/>
      <c r="J173" s="311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</row>
    <row r="174" spans="1:30" ht="84.75" customHeight="1">
      <c r="A174" s="362" t="s">
        <v>493</v>
      </c>
      <c r="B174" s="112"/>
      <c r="C174" s="110"/>
      <c r="D174" s="113"/>
      <c r="E174" s="112"/>
      <c r="F174" s="110"/>
      <c r="G174" s="113"/>
      <c r="H174" s="53" t="s">
        <v>41</v>
      </c>
      <c r="I174" s="311">
        <v>690.7</v>
      </c>
      <c r="J174" s="311">
        <v>690.7</v>
      </c>
      <c r="K174" s="323"/>
      <c r="L174" s="323"/>
      <c r="M174" s="323"/>
      <c r="N174" s="323"/>
      <c r="O174" s="323"/>
      <c r="P174" s="323"/>
      <c r="Q174" s="323"/>
      <c r="R174" s="323"/>
      <c r="S174" s="323"/>
      <c r="T174" s="323"/>
      <c r="U174" s="323"/>
      <c r="V174" s="323"/>
      <c r="W174" s="323"/>
      <c r="X174" s="323"/>
      <c r="Y174" s="323"/>
      <c r="Z174" s="323"/>
      <c r="AA174" s="323"/>
      <c r="AB174" s="323"/>
      <c r="AC174" s="323"/>
      <c r="AD174" s="323"/>
    </row>
    <row r="175" spans="1:30" ht="48" customHeight="1" thickBot="1">
      <c r="A175" s="255" t="s">
        <v>227</v>
      </c>
      <c r="B175" s="42"/>
      <c r="C175" s="52"/>
      <c r="D175" s="57"/>
      <c r="E175" s="42"/>
      <c r="F175" s="52"/>
      <c r="G175" s="57"/>
      <c r="H175" s="53" t="s">
        <v>41</v>
      </c>
      <c r="I175" s="311">
        <v>46</v>
      </c>
      <c r="J175" s="311">
        <v>12.8</v>
      </c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</row>
    <row r="176" spans="1:30" ht="35.25" customHeight="1" thickBot="1">
      <c r="A176" s="256" t="s">
        <v>42</v>
      </c>
      <c r="B176" s="42"/>
      <c r="C176" s="52"/>
      <c r="D176" s="57"/>
      <c r="E176" s="42"/>
      <c r="F176" s="52"/>
      <c r="G176" s="57"/>
      <c r="H176" s="77" t="s">
        <v>46</v>
      </c>
      <c r="I176" s="310">
        <f>I177+I180</f>
        <v>2049.9</v>
      </c>
      <c r="J176" s="310">
        <f>J177+J180</f>
        <v>1219.7</v>
      </c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</row>
    <row r="177" spans="1:30" ht="44.25" customHeight="1" thickBot="1">
      <c r="A177" s="257" t="s">
        <v>43</v>
      </c>
      <c r="B177" s="42"/>
      <c r="C177" s="52"/>
      <c r="D177" s="57"/>
      <c r="E177" s="42"/>
      <c r="F177" s="52"/>
      <c r="G177" s="57"/>
      <c r="H177" s="77" t="s">
        <v>280</v>
      </c>
      <c r="I177" s="310">
        <f>I178</f>
        <v>149.80000000000001</v>
      </c>
      <c r="J177" s="310">
        <f>J178</f>
        <v>134.80000000000001</v>
      </c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</row>
    <row r="178" spans="1:30" s="294" customFormat="1" ht="46.5" customHeight="1" thickBot="1">
      <c r="A178" s="257" t="s">
        <v>185</v>
      </c>
      <c r="B178" s="104"/>
      <c r="C178" s="85"/>
      <c r="D178" s="105"/>
      <c r="E178" s="104"/>
      <c r="F178" s="85"/>
      <c r="G178" s="105"/>
      <c r="H178" s="77" t="s">
        <v>47</v>
      </c>
      <c r="I178" s="310">
        <f>I179</f>
        <v>149.80000000000001</v>
      </c>
      <c r="J178" s="310">
        <f>J179</f>
        <v>134.80000000000001</v>
      </c>
      <c r="K178" s="293"/>
      <c r="L178" s="293"/>
      <c r="M178" s="293"/>
      <c r="N178" s="293"/>
      <c r="O178" s="293"/>
      <c r="P178" s="293"/>
      <c r="Q178" s="293"/>
      <c r="R178" s="293"/>
      <c r="S178" s="293"/>
      <c r="T178" s="293"/>
      <c r="U178" s="293"/>
      <c r="V178" s="293"/>
      <c r="W178" s="293"/>
      <c r="X178" s="293"/>
      <c r="Y178" s="293"/>
      <c r="Z178" s="293"/>
      <c r="AA178" s="293"/>
      <c r="AB178" s="293"/>
      <c r="AC178" s="293"/>
      <c r="AD178" s="293"/>
    </row>
    <row r="179" spans="1:30" ht="55.5" customHeight="1" thickBot="1">
      <c r="A179" s="255" t="s">
        <v>494</v>
      </c>
      <c r="B179" s="42"/>
      <c r="C179" s="52"/>
      <c r="D179" s="57"/>
      <c r="E179" s="42"/>
      <c r="F179" s="52"/>
      <c r="G179" s="57"/>
      <c r="H179" s="62" t="s">
        <v>47</v>
      </c>
      <c r="I179" s="311">
        <v>149.80000000000001</v>
      </c>
      <c r="J179" s="311">
        <v>134.80000000000001</v>
      </c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</row>
    <row r="180" spans="1:30" ht="47.25" customHeight="1" thickBot="1">
      <c r="A180" s="258" t="s">
        <v>44</v>
      </c>
      <c r="B180" s="42"/>
      <c r="C180" s="52"/>
      <c r="D180" s="57"/>
      <c r="E180" s="42"/>
      <c r="F180" s="52"/>
      <c r="G180" s="57"/>
      <c r="H180" s="77" t="s">
        <v>275</v>
      </c>
      <c r="I180" s="310">
        <f>I181</f>
        <v>1900.1000000000001</v>
      </c>
      <c r="J180" s="310">
        <f>J181</f>
        <v>1084.9000000000001</v>
      </c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</row>
    <row r="181" spans="1:30" ht="33.75" customHeight="1" thickBot="1">
      <c r="A181" s="257" t="s">
        <v>423</v>
      </c>
      <c r="B181" s="42"/>
      <c r="C181" s="52"/>
      <c r="D181" s="57"/>
      <c r="E181" s="42"/>
      <c r="F181" s="52"/>
      <c r="G181" s="57"/>
      <c r="H181" s="77" t="s">
        <v>276</v>
      </c>
      <c r="I181" s="310">
        <f>SUM(I182:I185)</f>
        <v>1900.1000000000001</v>
      </c>
      <c r="J181" s="310">
        <f>SUM(J182:J185)</f>
        <v>1084.9000000000001</v>
      </c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</row>
    <row r="182" spans="1:30" ht="120" customHeight="1" thickBot="1">
      <c r="A182" s="255" t="s">
        <v>154</v>
      </c>
      <c r="B182" s="42"/>
      <c r="C182" s="52"/>
      <c r="D182" s="57"/>
      <c r="E182" s="42"/>
      <c r="F182" s="52"/>
      <c r="G182" s="57"/>
      <c r="H182" s="62" t="s">
        <v>48</v>
      </c>
      <c r="I182" s="311">
        <v>1845.7</v>
      </c>
      <c r="J182" s="311">
        <v>1030.5</v>
      </c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</row>
    <row r="183" spans="1:30" ht="57.75" hidden="1" customHeight="1" thickBot="1">
      <c r="A183" s="255" t="s">
        <v>232</v>
      </c>
      <c r="B183" s="42"/>
      <c r="C183" s="52"/>
      <c r="D183" s="57"/>
      <c r="E183" s="42"/>
      <c r="F183" s="52"/>
      <c r="G183" s="57"/>
      <c r="H183" s="62" t="s">
        <v>48</v>
      </c>
      <c r="I183" s="311"/>
      <c r="J183" s="311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</row>
    <row r="184" spans="1:30" ht="158.25" hidden="1" customHeight="1" thickBot="1">
      <c r="A184" s="255" t="s">
        <v>212</v>
      </c>
      <c r="B184" s="42"/>
      <c r="C184" s="52"/>
      <c r="D184" s="57"/>
      <c r="E184" s="42"/>
      <c r="F184" s="52"/>
      <c r="G184" s="57"/>
      <c r="H184" s="62" t="s">
        <v>48</v>
      </c>
      <c r="I184" s="311"/>
      <c r="J184" s="311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</row>
    <row r="185" spans="1:30" ht="45.75" customHeight="1" thickBot="1">
      <c r="A185" s="255" t="s">
        <v>424</v>
      </c>
      <c r="B185" s="42"/>
      <c r="C185" s="52"/>
      <c r="D185" s="57"/>
      <c r="E185" s="42"/>
      <c r="F185" s="52"/>
      <c r="G185" s="57"/>
      <c r="H185" s="62" t="s">
        <v>48</v>
      </c>
      <c r="I185" s="311">
        <v>54.4</v>
      </c>
      <c r="J185" s="311">
        <v>54.4</v>
      </c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</row>
    <row r="186" spans="1:30" ht="16.5" customHeight="1" thickBot="1">
      <c r="A186" s="258" t="s">
        <v>45</v>
      </c>
      <c r="B186" s="42"/>
      <c r="C186" s="52"/>
      <c r="D186" s="57"/>
      <c r="E186" s="42"/>
      <c r="F186" s="52"/>
      <c r="G186" s="57"/>
      <c r="H186" s="77" t="s">
        <v>51</v>
      </c>
      <c r="I186" s="310">
        <f>I188</f>
        <v>16405.400000000001</v>
      </c>
      <c r="J186" s="310">
        <f>J188</f>
        <v>16405.400000000001</v>
      </c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</row>
    <row r="187" spans="1:30" ht="30" customHeight="1" thickBot="1">
      <c r="A187" s="257" t="s">
        <v>410</v>
      </c>
      <c r="B187" s="42"/>
      <c r="C187" s="52"/>
      <c r="D187" s="57"/>
      <c r="E187" s="42"/>
      <c r="F187" s="52"/>
      <c r="G187" s="57"/>
      <c r="H187" s="77" t="s">
        <v>231</v>
      </c>
      <c r="I187" s="310">
        <f>I188</f>
        <v>16405.400000000001</v>
      </c>
      <c r="J187" s="310">
        <f>J188</f>
        <v>16405.400000000001</v>
      </c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</row>
    <row r="188" spans="1:30" ht="36" customHeight="1" thickBot="1">
      <c r="A188" s="257" t="s">
        <v>421</v>
      </c>
      <c r="B188" s="104"/>
      <c r="C188" s="85"/>
      <c r="D188" s="105"/>
      <c r="E188" s="104"/>
      <c r="F188" s="85"/>
      <c r="G188" s="105"/>
      <c r="H188" s="77" t="s">
        <v>320</v>
      </c>
      <c r="I188" s="310">
        <f>SUM(I189+I190+I191+I192+I193+I194+I195+I196+I197+I198+I199+I200)</f>
        <v>16405.400000000001</v>
      </c>
      <c r="J188" s="310">
        <f>SUM(J189+J190+J191+J192+J193+J194+J195+J196+J197+J198+J199+J200)</f>
        <v>16405.400000000001</v>
      </c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</row>
    <row r="189" spans="1:30" ht="46.5" customHeight="1" thickBot="1">
      <c r="A189" s="255" t="s">
        <v>422</v>
      </c>
      <c r="B189" s="104"/>
      <c r="C189" s="85"/>
      <c r="D189" s="105"/>
      <c r="E189" s="104"/>
      <c r="F189" s="85"/>
      <c r="G189" s="105"/>
      <c r="H189" s="62" t="s">
        <v>326</v>
      </c>
      <c r="I189" s="311">
        <v>9192</v>
      </c>
      <c r="J189" s="311">
        <v>9192</v>
      </c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</row>
    <row r="190" spans="1:30" ht="68.25" customHeight="1" thickBot="1">
      <c r="A190" s="255" t="s">
        <v>341</v>
      </c>
      <c r="B190" s="112"/>
      <c r="C190" s="110"/>
      <c r="D190" s="113"/>
      <c r="E190" s="112"/>
      <c r="F190" s="110"/>
      <c r="G190" s="113"/>
      <c r="H190" s="62" t="s">
        <v>326</v>
      </c>
      <c r="I190" s="318">
        <v>187.1</v>
      </c>
      <c r="J190" s="318">
        <v>187.1</v>
      </c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</row>
    <row r="191" spans="1:30" ht="56.25" hidden="1" customHeight="1">
      <c r="A191" s="326" t="s">
        <v>230</v>
      </c>
      <c r="B191" s="112"/>
      <c r="C191" s="110"/>
      <c r="D191" s="113"/>
      <c r="E191" s="112"/>
      <c r="F191" s="110"/>
      <c r="G191" s="113"/>
      <c r="H191" s="62" t="s">
        <v>326</v>
      </c>
      <c r="I191" s="318"/>
      <c r="J191" s="318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</row>
    <row r="192" spans="1:30" ht="78.75" hidden="1" customHeight="1">
      <c r="A192" s="319" t="s">
        <v>253</v>
      </c>
      <c r="B192" s="112"/>
      <c r="C192" s="110"/>
      <c r="D192" s="113"/>
      <c r="E192" s="112"/>
      <c r="F192" s="110"/>
      <c r="G192" s="113"/>
      <c r="H192" s="62" t="s">
        <v>326</v>
      </c>
      <c r="I192" s="311"/>
      <c r="J192" s="311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</row>
    <row r="193" spans="1:30" ht="93" customHeight="1">
      <c r="A193" s="319" t="s">
        <v>340</v>
      </c>
      <c r="B193" s="112"/>
      <c r="C193" s="110"/>
      <c r="D193" s="113"/>
      <c r="E193" s="112"/>
      <c r="F193" s="110"/>
      <c r="G193" s="113"/>
      <c r="H193" s="62" t="s">
        <v>326</v>
      </c>
      <c r="I193" s="311">
        <v>167</v>
      </c>
      <c r="J193" s="311">
        <v>167</v>
      </c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</row>
    <row r="194" spans="1:30" ht="93" hidden="1" customHeight="1">
      <c r="A194" s="319" t="s">
        <v>228</v>
      </c>
      <c r="B194" s="112"/>
      <c r="C194" s="110"/>
      <c r="D194" s="113"/>
      <c r="E194" s="112"/>
      <c r="F194" s="110"/>
      <c r="G194" s="113"/>
      <c r="H194" s="62" t="s">
        <v>326</v>
      </c>
      <c r="I194" s="311"/>
      <c r="J194" s="311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</row>
    <row r="195" spans="1:30" ht="45.75" hidden="1" customHeight="1">
      <c r="A195" s="319" t="s">
        <v>229</v>
      </c>
      <c r="B195" s="112"/>
      <c r="C195" s="110"/>
      <c r="D195" s="113"/>
      <c r="E195" s="112"/>
      <c r="F195" s="110"/>
      <c r="G195" s="113"/>
      <c r="H195" s="62" t="s">
        <v>326</v>
      </c>
      <c r="I195" s="311"/>
      <c r="J195" s="311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</row>
    <row r="196" spans="1:30" ht="86.25" hidden="1" customHeight="1">
      <c r="A196" s="319" t="s">
        <v>252</v>
      </c>
      <c r="B196" s="112"/>
      <c r="C196" s="110"/>
      <c r="D196" s="113"/>
      <c r="E196" s="112"/>
      <c r="F196" s="110"/>
      <c r="G196" s="113"/>
      <c r="H196" s="62" t="s">
        <v>326</v>
      </c>
      <c r="I196" s="311"/>
      <c r="J196" s="311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</row>
    <row r="197" spans="1:30" ht="81" customHeight="1">
      <c r="A197" s="319" t="s">
        <v>554</v>
      </c>
      <c r="B197" s="112"/>
      <c r="C197" s="110"/>
      <c r="D197" s="113"/>
      <c r="E197" s="112"/>
      <c r="F197" s="110"/>
      <c r="G197" s="113"/>
      <c r="H197" s="62" t="s">
        <v>326</v>
      </c>
      <c r="I197" s="311">
        <v>615.79999999999995</v>
      </c>
      <c r="J197" s="311">
        <v>615.79999999999995</v>
      </c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</row>
    <row r="198" spans="1:30" ht="47.25" customHeight="1">
      <c r="A198" s="319" t="s">
        <v>155</v>
      </c>
      <c r="B198" s="112"/>
      <c r="C198" s="110"/>
      <c r="D198" s="113"/>
      <c r="E198" s="112"/>
      <c r="F198" s="110"/>
      <c r="G198" s="113"/>
      <c r="H198" s="62" t="s">
        <v>326</v>
      </c>
      <c r="I198" s="311">
        <v>6000</v>
      </c>
      <c r="J198" s="311">
        <v>6000</v>
      </c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</row>
    <row r="199" spans="1:30" ht="95.25" customHeight="1">
      <c r="A199" s="319" t="s">
        <v>166</v>
      </c>
      <c r="B199" s="112"/>
      <c r="C199" s="110"/>
      <c r="D199" s="113"/>
      <c r="E199" s="112"/>
      <c r="F199" s="110"/>
      <c r="G199" s="113"/>
      <c r="H199" s="62" t="s">
        <v>326</v>
      </c>
      <c r="I199" s="311">
        <v>193.5</v>
      </c>
      <c r="J199" s="311">
        <v>193.5</v>
      </c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</row>
    <row r="200" spans="1:30" ht="47.25" customHeight="1">
      <c r="A200" s="319" t="s">
        <v>165</v>
      </c>
      <c r="B200" s="112"/>
      <c r="C200" s="110"/>
      <c r="D200" s="113"/>
      <c r="E200" s="112"/>
      <c r="F200" s="110"/>
      <c r="G200" s="113"/>
      <c r="H200" s="62" t="s">
        <v>326</v>
      </c>
      <c r="I200" s="311">
        <v>50</v>
      </c>
      <c r="J200" s="311">
        <v>50</v>
      </c>
      <c r="K200" s="323"/>
      <c r="L200" s="323"/>
      <c r="M200" s="323"/>
      <c r="N200" s="323"/>
      <c r="O200" s="323"/>
      <c r="P200" s="323"/>
      <c r="Q200" s="323"/>
      <c r="R200" s="323"/>
      <c r="S200" s="323"/>
      <c r="T200" s="323"/>
      <c r="U200" s="323"/>
      <c r="V200" s="323"/>
      <c r="W200" s="323"/>
      <c r="X200" s="323"/>
      <c r="Y200" s="323"/>
      <c r="Z200" s="323"/>
      <c r="AA200" s="323"/>
      <c r="AB200" s="323"/>
      <c r="AC200" s="323"/>
      <c r="AD200" s="323"/>
    </row>
    <row r="201" spans="1:30" ht="60" customHeight="1">
      <c r="A201" s="290" t="s">
        <v>209</v>
      </c>
      <c r="B201" s="42"/>
      <c r="C201" s="48"/>
      <c r="D201" s="49"/>
      <c r="E201" s="42"/>
      <c r="F201" s="94"/>
      <c r="G201" s="49"/>
      <c r="H201" s="44" t="s">
        <v>67</v>
      </c>
      <c r="I201" s="310">
        <f>I202</f>
        <v>-91.9</v>
      </c>
      <c r="J201" s="310">
        <f>J202</f>
        <v>-91.9</v>
      </c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</row>
    <row r="202" spans="1:30" ht="47.25" customHeight="1">
      <c r="A202" s="161" t="s">
        <v>285</v>
      </c>
      <c r="B202" s="42"/>
      <c r="C202" s="48"/>
      <c r="D202" s="49"/>
      <c r="E202" s="42"/>
      <c r="F202" s="94"/>
      <c r="G202" s="49"/>
      <c r="H202" s="53" t="s">
        <v>3</v>
      </c>
      <c r="I202" s="118">
        <v>-91.9</v>
      </c>
      <c r="J202" s="118">
        <v>-91.9</v>
      </c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</row>
    <row r="203" spans="1:30" ht="47.25" hidden="1" customHeight="1">
      <c r="A203" s="290" t="s">
        <v>145</v>
      </c>
      <c r="B203" s="104"/>
      <c r="C203" s="296"/>
      <c r="D203" s="245"/>
      <c r="E203" s="104"/>
      <c r="F203" s="297"/>
      <c r="G203" s="245"/>
      <c r="H203" s="44" t="s">
        <v>146</v>
      </c>
      <c r="I203" s="252">
        <f>I204</f>
        <v>0</v>
      </c>
      <c r="J203" s="252">
        <f>J204</f>
        <v>0</v>
      </c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</row>
    <row r="204" spans="1:30" ht="49.5" hidden="1" customHeight="1">
      <c r="A204" s="161" t="s">
        <v>144</v>
      </c>
      <c r="B204" s="42"/>
      <c r="C204" s="48"/>
      <c r="D204" s="49"/>
      <c r="E204" s="42"/>
      <c r="F204" s="94"/>
      <c r="G204" s="49"/>
      <c r="H204" s="53" t="s">
        <v>147</v>
      </c>
      <c r="I204" s="253"/>
      <c r="J204" s="253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</row>
    <row r="205" spans="1:30" ht="10.5" hidden="1" customHeight="1">
      <c r="A205" s="164"/>
      <c r="B205" s="112"/>
      <c r="C205" s="110"/>
      <c r="D205" s="113"/>
      <c r="E205" s="112"/>
      <c r="F205" s="110"/>
      <c r="G205" s="113"/>
      <c r="H205" s="62"/>
      <c r="I205" s="136"/>
      <c r="J205" s="136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ht="46.5" hidden="1" customHeight="1">
      <c r="A206" s="74" t="s">
        <v>332</v>
      </c>
      <c r="B206" s="112"/>
      <c r="C206" s="110"/>
      <c r="D206" s="113"/>
      <c r="E206" s="112"/>
      <c r="F206" s="110"/>
      <c r="G206" s="113"/>
      <c r="H206" s="44" t="s">
        <v>333</v>
      </c>
      <c r="I206" s="131">
        <f>I207+I208</f>
        <v>0</v>
      </c>
      <c r="J206" s="131">
        <f>J207+J208</f>
        <v>0</v>
      </c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</row>
    <row r="207" spans="1:30" ht="9.75" hidden="1" customHeight="1">
      <c r="A207" s="68" t="s">
        <v>334</v>
      </c>
      <c r="B207" s="73"/>
      <c r="C207" s="52"/>
      <c r="D207" s="57"/>
      <c r="E207" s="42"/>
      <c r="F207" s="52"/>
      <c r="G207" s="57"/>
      <c r="H207" s="62" t="s">
        <v>335</v>
      </c>
      <c r="I207" s="136"/>
      <c r="J207" s="136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</row>
    <row r="208" spans="1:30" ht="10.5" hidden="1" customHeight="1">
      <c r="A208" s="68" t="s">
        <v>336</v>
      </c>
      <c r="B208" s="73"/>
      <c r="C208" s="52"/>
      <c r="D208" s="57"/>
      <c r="E208" s="42"/>
      <c r="F208" s="52"/>
      <c r="G208" s="57"/>
      <c r="H208" s="62" t="s">
        <v>335</v>
      </c>
      <c r="I208" s="127"/>
      <c r="J208" s="129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ht="18.75" hidden="1" customHeight="1">
      <c r="A209" s="114"/>
      <c r="B209" s="81"/>
      <c r="C209" s="57"/>
      <c r="D209" s="57"/>
      <c r="E209" s="81"/>
      <c r="F209" s="57"/>
      <c r="G209" s="57"/>
      <c r="H209" s="165"/>
      <c r="I209" s="276"/>
      <c r="J209" s="276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</row>
    <row r="210" spans="1:30" s="108" customFormat="1" ht="19.5" hidden="1" customHeight="1">
      <c r="A210" s="116" t="s">
        <v>337</v>
      </c>
      <c r="B210" s="42" t="e">
        <f>#REF!+B209</f>
        <v>#REF!</v>
      </c>
      <c r="C210" s="42" t="e">
        <f>#REF!+C209</f>
        <v>#REF!</v>
      </c>
      <c r="D210" s="42" t="e">
        <f>#REF!+D209</f>
        <v>#REF!</v>
      </c>
      <c r="E210" s="42" t="e">
        <f>#REF!+E209</f>
        <v>#REF!</v>
      </c>
      <c r="F210" s="42" t="e">
        <f>#REF!+F209</f>
        <v>#REF!</v>
      </c>
      <c r="G210" s="42" t="e">
        <f>#REF!+G209</f>
        <v>#REF!</v>
      </c>
      <c r="H210" s="117" t="s">
        <v>338</v>
      </c>
      <c r="I210" s="52"/>
      <c r="J210" s="58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</row>
    <row r="211" spans="1:30" ht="18.75" customHeight="1">
      <c r="J211" s="37"/>
    </row>
    <row r="212" spans="1:30" ht="30" customHeight="1">
      <c r="J212" s="37"/>
    </row>
    <row r="213" spans="1:30" ht="33.75" customHeight="1">
      <c r="J213" s="37"/>
    </row>
    <row r="214" spans="1:30" ht="24.75" customHeight="1">
      <c r="J214" s="37"/>
    </row>
    <row r="215" spans="1:30">
      <c r="J215" s="37"/>
    </row>
    <row r="216" spans="1:30">
      <c r="J216" s="37"/>
    </row>
    <row r="217" spans="1:30">
      <c r="J217" s="37"/>
    </row>
    <row r="218" spans="1:30">
      <c r="J218" s="37"/>
    </row>
    <row r="219" spans="1:30">
      <c r="J219" s="37"/>
    </row>
    <row r="220" spans="1:30">
      <c r="J220" s="37"/>
    </row>
    <row r="221" spans="1:30">
      <c r="J221" s="37"/>
    </row>
    <row r="222" spans="1:30">
      <c r="J222" s="120"/>
    </row>
    <row r="223" spans="1:30">
      <c r="J223" s="37"/>
    </row>
    <row r="224" spans="1:30">
      <c r="J224" s="37"/>
    </row>
    <row r="225" spans="10:10">
      <c r="J225" s="37"/>
    </row>
    <row r="226" spans="10:10">
      <c r="J226" s="37"/>
    </row>
    <row r="227" spans="10:10">
      <c r="J227" s="37"/>
    </row>
    <row r="228" spans="10:10">
      <c r="J228" s="37"/>
    </row>
    <row r="229" spans="10:10">
      <c r="J229" s="37"/>
    </row>
  </sheetData>
  <mergeCells count="5">
    <mergeCell ref="A2:J2"/>
    <mergeCell ref="A3:J3"/>
    <mergeCell ref="A4:J4"/>
    <mergeCell ref="I8:I9"/>
    <mergeCell ref="J8:J9"/>
  </mergeCells>
  <phoneticPr fontId="2" type="noConversion"/>
  <pageMargins left="0.98425196850393704" right="0" top="0.15748031496062992" bottom="0.39370078740157483" header="0.15748031496062992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59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4" sqref="B4:J5"/>
    </sheetView>
  </sheetViews>
  <sheetFormatPr defaultRowHeight="12.75"/>
  <cols>
    <col min="1" max="1" width="3.28515625" style="137" customWidth="1"/>
    <col min="2" max="2" width="37.42578125" style="137" customWidth="1"/>
    <col min="3" max="3" width="8.28515625" style="137" customWidth="1"/>
    <col min="4" max="4" width="6.140625" style="137" customWidth="1"/>
    <col min="5" max="5" width="6.5703125" style="137" customWidth="1"/>
    <col min="6" max="6" width="11.7109375" style="137" customWidth="1"/>
    <col min="7" max="7" width="6.85546875" style="137" customWidth="1"/>
    <col min="8" max="8" width="20.42578125" style="137" customWidth="1"/>
    <col min="9" max="9" width="1.28515625" style="137" hidden="1" customWidth="1"/>
    <col min="10" max="10" width="20.7109375" style="137" customWidth="1"/>
    <col min="11" max="16384" width="9.140625" style="137"/>
  </cols>
  <sheetData>
    <row r="1" spans="2:11">
      <c r="H1" s="385" t="s">
        <v>344</v>
      </c>
      <c r="I1" s="385"/>
      <c r="J1" s="385"/>
    </row>
    <row r="2" spans="2:11" ht="27.75" customHeight="1">
      <c r="B2" s="379" t="s">
        <v>82</v>
      </c>
      <c r="C2" s="379"/>
      <c r="D2" s="379"/>
      <c r="E2" s="379"/>
      <c r="F2" s="379"/>
      <c r="G2" s="379"/>
      <c r="H2" s="379"/>
      <c r="I2" s="379"/>
      <c r="J2" s="379"/>
      <c r="K2" s="379"/>
    </row>
    <row r="3" spans="2:11"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2:11" ht="12.75" customHeight="1">
      <c r="B4" s="386" t="s">
        <v>404</v>
      </c>
      <c r="C4" s="386"/>
      <c r="D4" s="386"/>
      <c r="E4" s="386"/>
      <c r="F4" s="386"/>
      <c r="G4" s="386"/>
      <c r="H4" s="386"/>
      <c r="I4" s="386"/>
      <c r="J4" s="386"/>
    </row>
    <row r="5" spans="2:11" ht="63" customHeight="1">
      <c r="B5" s="386"/>
      <c r="C5" s="386"/>
      <c r="D5" s="386"/>
      <c r="E5" s="386"/>
      <c r="F5" s="386"/>
      <c r="G5" s="386"/>
      <c r="H5" s="386"/>
      <c r="I5" s="386"/>
      <c r="J5" s="386"/>
    </row>
    <row r="7" spans="2:11" ht="13.5" thickBot="1">
      <c r="J7" s="268"/>
    </row>
    <row r="8" spans="2:11">
      <c r="B8" s="388" t="s">
        <v>345</v>
      </c>
      <c r="C8" s="383" t="s">
        <v>28</v>
      </c>
      <c r="D8" s="387" t="s">
        <v>346</v>
      </c>
      <c r="E8" s="377" t="s">
        <v>347</v>
      </c>
      <c r="F8" s="377" t="s">
        <v>348</v>
      </c>
      <c r="G8" s="387" t="s">
        <v>401</v>
      </c>
      <c r="H8" s="380" t="s">
        <v>492</v>
      </c>
      <c r="I8" s="381"/>
      <c r="J8" s="382"/>
    </row>
    <row r="9" spans="2:11" ht="85.5" customHeight="1" thickBot="1">
      <c r="B9" s="389"/>
      <c r="C9" s="384"/>
      <c r="D9" s="378"/>
      <c r="E9" s="378"/>
      <c r="F9" s="378"/>
      <c r="G9" s="378"/>
      <c r="H9" s="277" t="s">
        <v>405</v>
      </c>
      <c r="I9" s="224" t="s">
        <v>349</v>
      </c>
      <c r="J9" s="277" t="s">
        <v>406</v>
      </c>
    </row>
    <row r="10" spans="2:11" ht="20.25" customHeight="1" thickBot="1">
      <c r="B10" s="225" t="s">
        <v>350</v>
      </c>
      <c r="C10" s="259">
        <v>790</v>
      </c>
      <c r="D10" s="226"/>
      <c r="E10" s="226"/>
      <c r="F10" s="226"/>
      <c r="G10" s="226"/>
      <c r="H10" s="227">
        <f>H11+H49+H54+H77+H84+H152+H163+H182</f>
        <v>26210.1</v>
      </c>
      <c r="I10" s="227" t="e">
        <f>I11+I57+#REF!+#REF!+I84+I140+#REF!+#REF!+I163+#REF!+I182</f>
        <v>#REF!</v>
      </c>
      <c r="J10" s="227">
        <f>J11+J49+J54+J77+J84+J152+J163+J182</f>
        <v>19943.899999999998</v>
      </c>
    </row>
    <row r="11" spans="2:11" ht="13.5" thickBot="1">
      <c r="B11" s="229" t="s">
        <v>351</v>
      </c>
      <c r="C11" s="260">
        <v>790</v>
      </c>
      <c r="D11" s="143" t="s">
        <v>352</v>
      </c>
      <c r="E11" s="143"/>
      <c r="F11" s="143"/>
      <c r="G11" s="143"/>
      <c r="H11" s="157">
        <f>H12+H16+H30+H34+H38</f>
        <v>10970.099999999999</v>
      </c>
      <c r="I11" s="157" t="e">
        <f>I12+#REF!+I16+#REF!+I54</f>
        <v>#REF!</v>
      </c>
      <c r="J11" s="157">
        <f>J12+J16+J30+J34+J38</f>
        <v>10953.6</v>
      </c>
    </row>
    <row r="12" spans="2:11" s="300" customFormat="1" ht="54.75" customHeight="1">
      <c r="B12" s="346" t="s">
        <v>499</v>
      </c>
      <c r="C12" s="139" t="s">
        <v>536</v>
      </c>
      <c r="D12" s="139" t="s">
        <v>352</v>
      </c>
      <c r="E12" s="139" t="s">
        <v>353</v>
      </c>
      <c r="F12" s="139"/>
      <c r="G12" s="139"/>
      <c r="H12" s="347">
        <f>H13</f>
        <v>2087.6</v>
      </c>
      <c r="I12" s="347">
        <f>I13</f>
        <v>0</v>
      </c>
      <c r="J12" s="347">
        <f>J13</f>
        <v>2087.5</v>
      </c>
    </row>
    <row r="13" spans="2:11" ht="24.75" customHeight="1">
      <c r="B13" s="213" t="s">
        <v>282</v>
      </c>
      <c r="C13" s="281" t="s">
        <v>536</v>
      </c>
      <c r="D13" s="142" t="s">
        <v>352</v>
      </c>
      <c r="E13" s="142" t="s">
        <v>353</v>
      </c>
      <c r="F13" s="152" t="s">
        <v>8</v>
      </c>
      <c r="G13" s="142"/>
      <c r="H13" s="154">
        <f>H15</f>
        <v>2087.6</v>
      </c>
      <c r="I13" s="154">
        <f>I15</f>
        <v>0</v>
      </c>
      <c r="J13" s="154">
        <f>J15</f>
        <v>2087.5</v>
      </c>
    </row>
    <row r="14" spans="2:11" ht="41.25" customHeight="1">
      <c r="B14" s="213" t="s">
        <v>9</v>
      </c>
      <c r="C14" s="281" t="s">
        <v>536</v>
      </c>
      <c r="D14" s="152" t="s">
        <v>352</v>
      </c>
      <c r="E14" s="152" t="s">
        <v>353</v>
      </c>
      <c r="F14" s="152" t="s">
        <v>10</v>
      </c>
      <c r="G14" s="142"/>
      <c r="H14" s="154">
        <f>H15</f>
        <v>2087.6</v>
      </c>
      <c r="I14" s="154"/>
      <c r="J14" s="154">
        <f>J15</f>
        <v>2087.5</v>
      </c>
    </row>
    <row r="15" spans="2:11" ht="81.75" customHeight="1">
      <c r="B15" s="214" t="s">
        <v>411</v>
      </c>
      <c r="C15" s="281" t="s">
        <v>536</v>
      </c>
      <c r="D15" s="142" t="s">
        <v>352</v>
      </c>
      <c r="E15" s="142" t="s">
        <v>353</v>
      </c>
      <c r="F15" s="152" t="s">
        <v>10</v>
      </c>
      <c r="G15" s="152" t="s">
        <v>413</v>
      </c>
      <c r="H15" s="154">
        <v>2087.6</v>
      </c>
      <c r="I15" s="154"/>
      <c r="J15" s="154">
        <v>2087.5</v>
      </c>
    </row>
    <row r="16" spans="2:11" s="300" customFormat="1" ht="84" customHeight="1">
      <c r="B16" s="217" t="s">
        <v>283</v>
      </c>
      <c r="C16" s="139" t="s">
        <v>536</v>
      </c>
      <c r="D16" s="141" t="s">
        <v>352</v>
      </c>
      <c r="E16" s="141" t="s">
        <v>356</v>
      </c>
      <c r="F16" s="141"/>
      <c r="G16" s="141"/>
      <c r="H16" s="156">
        <f>H17</f>
        <v>7622.0999999999995</v>
      </c>
      <c r="I16" s="159"/>
      <c r="J16" s="156">
        <f>J17</f>
        <v>7621.8</v>
      </c>
    </row>
    <row r="17" spans="2:10" s="274" customFormat="1" ht="26.25" customHeight="1">
      <c r="B17" s="217" t="s">
        <v>11</v>
      </c>
      <c r="C17" s="139" t="s">
        <v>536</v>
      </c>
      <c r="D17" s="141" t="s">
        <v>352</v>
      </c>
      <c r="E17" s="141" t="s">
        <v>356</v>
      </c>
      <c r="F17" s="141" t="s">
        <v>12</v>
      </c>
      <c r="G17" s="141"/>
      <c r="H17" s="156">
        <f>H18+H21</f>
        <v>7622.0999999999995</v>
      </c>
      <c r="I17" s="156"/>
      <c r="J17" s="156">
        <f>J18+J21</f>
        <v>7621.8</v>
      </c>
    </row>
    <row r="18" spans="2:10" s="274" customFormat="1" ht="114" customHeight="1">
      <c r="B18" s="214" t="s">
        <v>79</v>
      </c>
      <c r="C18" s="281" t="s">
        <v>536</v>
      </c>
      <c r="D18" s="152" t="s">
        <v>352</v>
      </c>
      <c r="E18" s="152" t="s">
        <v>356</v>
      </c>
      <c r="F18" s="146" t="s">
        <v>224</v>
      </c>
      <c r="G18" s="141"/>
      <c r="H18" s="159">
        <f>SUM(H19:H20)</f>
        <v>690.7</v>
      </c>
      <c r="I18" s="159"/>
      <c r="J18" s="159">
        <f>SUM(J19:J20)</f>
        <v>690.7</v>
      </c>
    </row>
    <row r="19" spans="2:10" s="274" customFormat="1" ht="81.75" customHeight="1">
      <c r="B19" s="214" t="s">
        <v>411</v>
      </c>
      <c r="C19" s="281" t="s">
        <v>536</v>
      </c>
      <c r="D19" s="152" t="s">
        <v>352</v>
      </c>
      <c r="E19" s="152" t="s">
        <v>356</v>
      </c>
      <c r="F19" s="146" t="s">
        <v>224</v>
      </c>
      <c r="G19" s="152" t="s">
        <v>413</v>
      </c>
      <c r="H19" s="159">
        <v>264.7</v>
      </c>
      <c r="I19" s="156"/>
      <c r="J19" s="159">
        <v>264.7</v>
      </c>
    </row>
    <row r="20" spans="2:10" s="274" customFormat="1" ht="42.75" customHeight="1">
      <c r="B20" s="214" t="s">
        <v>50</v>
      </c>
      <c r="C20" s="281" t="s">
        <v>536</v>
      </c>
      <c r="D20" s="152" t="s">
        <v>352</v>
      </c>
      <c r="E20" s="152" t="s">
        <v>356</v>
      </c>
      <c r="F20" s="146" t="s">
        <v>224</v>
      </c>
      <c r="G20" s="152" t="s">
        <v>315</v>
      </c>
      <c r="H20" s="159">
        <v>426</v>
      </c>
      <c r="I20" s="159"/>
      <c r="J20" s="159">
        <v>426</v>
      </c>
    </row>
    <row r="21" spans="2:10" ht="38.25">
      <c r="B21" s="214" t="s">
        <v>9</v>
      </c>
      <c r="C21" s="281" t="s">
        <v>536</v>
      </c>
      <c r="D21" s="152" t="s">
        <v>352</v>
      </c>
      <c r="E21" s="152" t="s">
        <v>356</v>
      </c>
      <c r="F21" s="146" t="s">
        <v>13</v>
      </c>
      <c r="G21" s="152"/>
      <c r="H21" s="154">
        <f>H22+H27+H28+H29</f>
        <v>6931.4</v>
      </c>
      <c r="I21" s="154"/>
      <c r="J21" s="154">
        <f>J22+J27+J28+J29</f>
        <v>6931.1</v>
      </c>
    </row>
    <row r="22" spans="2:10" ht="76.5">
      <c r="B22" s="214" t="s">
        <v>411</v>
      </c>
      <c r="C22" s="281" t="s">
        <v>536</v>
      </c>
      <c r="D22" s="142" t="s">
        <v>352</v>
      </c>
      <c r="E22" s="142" t="s">
        <v>356</v>
      </c>
      <c r="F22" s="146" t="s">
        <v>13</v>
      </c>
      <c r="G22" s="152" t="s">
        <v>413</v>
      </c>
      <c r="H22" s="154">
        <v>5465.2</v>
      </c>
      <c r="I22" s="154"/>
      <c r="J22" s="154">
        <v>5465.1</v>
      </c>
    </row>
    <row r="23" spans="2:10" ht="25.5" hidden="1">
      <c r="B23" s="217" t="s">
        <v>474</v>
      </c>
      <c r="C23" s="139" t="s">
        <v>536</v>
      </c>
      <c r="D23" s="141" t="s">
        <v>352</v>
      </c>
      <c r="E23" s="141" t="s">
        <v>357</v>
      </c>
      <c r="F23" s="141"/>
      <c r="G23" s="141"/>
      <c r="H23" s="156">
        <f>H24</f>
        <v>0</v>
      </c>
      <c r="I23" s="156"/>
      <c r="J23" s="156">
        <f>J24</f>
        <v>0</v>
      </c>
    </row>
    <row r="24" spans="2:10" hidden="1">
      <c r="B24" s="214" t="s">
        <v>475</v>
      </c>
      <c r="C24" s="139" t="s">
        <v>536</v>
      </c>
      <c r="D24" s="152" t="s">
        <v>352</v>
      </c>
      <c r="E24" s="152" t="s">
        <v>357</v>
      </c>
      <c r="F24" s="152" t="s">
        <v>472</v>
      </c>
      <c r="G24" s="152"/>
      <c r="H24" s="154">
        <f>H25</f>
        <v>0</v>
      </c>
      <c r="I24" s="154"/>
      <c r="J24" s="154">
        <f>J25</f>
        <v>0</v>
      </c>
    </row>
    <row r="25" spans="2:10" ht="38.25" hidden="1">
      <c r="B25" s="214" t="s">
        <v>476</v>
      </c>
      <c r="C25" s="139" t="s">
        <v>536</v>
      </c>
      <c r="D25" s="152" t="s">
        <v>352</v>
      </c>
      <c r="E25" s="152" t="s">
        <v>357</v>
      </c>
      <c r="F25" s="152" t="s">
        <v>477</v>
      </c>
      <c r="G25" s="152"/>
      <c r="H25" s="154">
        <f>H26</f>
        <v>0</v>
      </c>
      <c r="I25" s="154"/>
      <c r="J25" s="154">
        <f>J26</f>
        <v>0</v>
      </c>
    </row>
    <row r="26" spans="2:10" ht="25.5" hidden="1">
      <c r="B26" s="214" t="s">
        <v>471</v>
      </c>
      <c r="C26" s="139" t="s">
        <v>536</v>
      </c>
      <c r="D26" s="152" t="s">
        <v>352</v>
      </c>
      <c r="E26" s="152" t="s">
        <v>357</v>
      </c>
      <c r="F26" s="152" t="s">
        <v>477</v>
      </c>
      <c r="G26" s="152" t="s">
        <v>354</v>
      </c>
      <c r="H26" s="154"/>
      <c r="I26" s="154"/>
      <c r="J26" s="154"/>
    </row>
    <row r="27" spans="2:10" ht="57.75" customHeight="1">
      <c r="B27" s="214" t="s">
        <v>414</v>
      </c>
      <c r="C27" s="281" t="s">
        <v>536</v>
      </c>
      <c r="D27" s="142" t="s">
        <v>352</v>
      </c>
      <c r="E27" s="142" t="s">
        <v>356</v>
      </c>
      <c r="F27" s="146" t="s">
        <v>13</v>
      </c>
      <c r="G27" s="152" t="s">
        <v>412</v>
      </c>
      <c r="H27" s="154">
        <v>228.9</v>
      </c>
      <c r="I27" s="154"/>
      <c r="J27" s="154">
        <v>228.9</v>
      </c>
    </row>
    <row r="28" spans="2:10" ht="33" customHeight="1">
      <c r="B28" s="214" t="s">
        <v>550</v>
      </c>
      <c r="C28" s="281" t="s">
        <v>536</v>
      </c>
      <c r="D28" s="142" t="s">
        <v>352</v>
      </c>
      <c r="E28" s="142" t="s">
        <v>356</v>
      </c>
      <c r="F28" s="146" t="s">
        <v>13</v>
      </c>
      <c r="G28" s="152" t="s">
        <v>416</v>
      </c>
      <c r="H28" s="154">
        <v>1233</v>
      </c>
      <c r="I28" s="154"/>
      <c r="J28" s="154">
        <v>1232.8</v>
      </c>
    </row>
    <row r="29" spans="2:10" ht="36.75" customHeight="1">
      <c r="B29" s="214" t="s">
        <v>50</v>
      </c>
      <c r="C29" s="281" t="s">
        <v>536</v>
      </c>
      <c r="D29" s="152" t="s">
        <v>352</v>
      </c>
      <c r="E29" s="152" t="s">
        <v>356</v>
      </c>
      <c r="F29" s="146" t="s">
        <v>13</v>
      </c>
      <c r="G29" s="152" t="s">
        <v>315</v>
      </c>
      <c r="H29" s="154">
        <v>4.3</v>
      </c>
      <c r="I29" s="154"/>
      <c r="J29" s="154">
        <v>4.3</v>
      </c>
    </row>
    <row r="30" spans="2:10" s="300" customFormat="1" ht="69" customHeight="1">
      <c r="B30" s="217" t="s">
        <v>324</v>
      </c>
      <c r="C30" s="139" t="s">
        <v>536</v>
      </c>
      <c r="D30" s="141" t="s">
        <v>352</v>
      </c>
      <c r="E30" s="141" t="s">
        <v>323</v>
      </c>
      <c r="F30" s="141"/>
      <c r="G30" s="141"/>
      <c r="H30" s="156">
        <f>H31</f>
        <v>334.1</v>
      </c>
      <c r="I30" s="156"/>
      <c r="J30" s="156">
        <f>J31</f>
        <v>334.1</v>
      </c>
    </row>
    <row r="31" spans="2:10" s="263" customFormat="1" ht="19.5" customHeight="1">
      <c r="B31" s="337" t="s">
        <v>23</v>
      </c>
      <c r="C31" s="139" t="s">
        <v>536</v>
      </c>
      <c r="D31" s="338" t="s">
        <v>352</v>
      </c>
      <c r="E31" s="338" t="s">
        <v>323</v>
      </c>
      <c r="F31" s="338" t="s">
        <v>24</v>
      </c>
      <c r="G31" s="338"/>
      <c r="H31" s="329">
        <f>H32</f>
        <v>334.1</v>
      </c>
      <c r="I31" s="329"/>
      <c r="J31" s="329">
        <f>J32</f>
        <v>334.1</v>
      </c>
    </row>
    <row r="32" spans="2:10" ht="119.25" customHeight="1">
      <c r="B32" s="215" t="s">
        <v>238</v>
      </c>
      <c r="C32" s="281" t="s">
        <v>536</v>
      </c>
      <c r="D32" s="152" t="s">
        <v>352</v>
      </c>
      <c r="E32" s="152" t="s">
        <v>323</v>
      </c>
      <c r="F32" s="152" t="s">
        <v>465</v>
      </c>
      <c r="G32" s="152"/>
      <c r="H32" s="154">
        <f>H33</f>
        <v>334.1</v>
      </c>
      <c r="I32" s="154"/>
      <c r="J32" s="154">
        <f>J33</f>
        <v>334.1</v>
      </c>
    </row>
    <row r="33" spans="2:10" ht="18" customHeight="1">
      <c r="B33" s="214" t="s">
        <v>292</v>
      </c>
      <c r="C33" s="281" t="s">
        <v>536</v>
      </c>
      <c r="D33" s="152" t="s">
        <v>352</v>
      </c>
      <c r="E33" s="152" t="s">
        <v>323</v>
      </c>
      <c r="F33" s="152" t="s">
        <v>465</v>
      </c>
      <c r="G33" s="152" t="s">
        <v>417</v>
      </c>
      <c r="H33" s="154">
        <v>334.1</v>
      </c>
      <c r="I33" s="154"/>
      <c r="J33" s="154">
        <v>334.1</v>
      </c>
    </row>
    <row r="34" spans="2:10" hidden="1">
      <c r="B34" s="212" t="s">
        <v>490</v>
      </c>
      <c r="C34" s="145" t="s">
        <v>536</v>
      </c>
      <c r="D34" s="140" t="s">
        <v>352</v>
      </c>
      <c r="E34" s="140" t="s">
        <v>289</v>
      </c>
      <c r="F34" s="140"/>
      <c r="G34" s="140"/>
      <c r="H34" s="153">
        <f>H35</f>
        <v>0</v>
      </c>
      <c r="I34" s="153"/>
      <c r="J34" s="153">
        <f>J35</f>
        <v>0</v>
      </c>
    </row>
    <row r="35" spans="2:10" hidden="1">
      <c r="B35" s="214" t="s">
        <v>491</v>
      </c>
      <c r="C35" s="281" t="s">
        <v>536</v>
      </c>
      <c r="D35" s="152" t="s">
        <v>352</v>
      </c>
      <c r="E35" s="152" t="s">
        <v>289</v>
      </c>
      <c r="F35" s="152" t="s">
        <v>14</v>
      </c>
      <c r="G35" s="152"/>
      <c r="H35" s="154">
        <f>H36</f>
        <v>0</v>
      </c>
      <c r="I35" s="154"/>
      <c r="J35" s="154">
        <f>J36</f>
        <v>0</v>
      </c>
    </row>
    <row r="36" spans="2:10" ht="25.5" hidden="1">
      <c r="B36" s="214" t="s">
        <v>562</v>
      </c>
      <c r="C36" s="281" t="s">
        <v>536</v>
      </c>
      <c r="D36" s="152" t="s">
        <v>352</v>
      </c>
      <c r="E36" s="152" t="s">
        <v>289</v>
      </c>
      <c r="F36" s="167" t="s">
        <v>15</v>
      </c>
      <c r="G36" s="167"/>
      <c r="H36" s="154">
        <f>H37</f>
        <v>0</v>
      </c>
      <c r="I36" s="154"/>
      <c r="J36" s="154">
        <f>J37</f>
        <v>0</v>
      </c>
    </row>
    <row r="37" spans="2:10" hidden="1">
      <c r="B37" s="214" t="s">
        <v>292</v>
      </c>
      <c r="C37" s="281" t="s">
        <v>536</v>
      </c>
      <c r="D37" s="152" t="s">
        <v>352</v>
      </c>
      <c r="E37" s="152" t="s">
        <v>289</v>
      </c>
      <c r="F37" s="167" t="s">
        <v>15</v>
      </c>
      <c r="G37" s="167" t="s">
        <v>418</v>
      </c>
      <c r="H37" s="154"/>
      <c r="I37" s="154"/>
      <c r="J37" s="154">
        <v>0</v>
      </c>
    </row>
    <row r="38" spans="2:10" s="268" customFormat="1" ht="24.75" customHeight="1">
      <c r="B38" s="348" t="s">
        <v>358</v>
      </c>
      <c r="C38" s="139" t="s">
        <v>536</v>
      </c>
      <c r="D38" s="141" t="s">
        <v>352</v>
      </c>
      <c r="E38" s="342" t="s">
        <v>290</v>
      </c>
      <c r="F38" s="141"/>
      <c r="G38" s="141"/>
      <c r="H38" s="343">
        <f>H39</f>
        <v>926.3</v>
      </c>
      <c r="I38" s="156"/>
      <c r="J38" s="343">
        <f>J39</f>
        <v>910.2</v>
      </c>
    </row>
    <row r="39" spans="2:10" ht="24.75" customHeight="1">
      <c r="B39" s="344" t="s">
        <v>16</v>
      </c>
      <c r="C39" s="139" t="s">
        <v>536</v>
      </c>
      <c r="D39" s="139" t="s">
        <v>352</v>
      </c>
      <c r="E39" s="342" t="s">
        <v>290</v>
      </c>
      <c r="F39" s="139" t="s">
        <v>17</v>
      </c>
      <c r="G39" s="139"/>
      <c r="H39" s="343">
        <f>H40+H42</f>
        <v>926.3</v>
      </c>
      <c r="I39" s="156"/>
      <c r="J39" s="343">
        <f>J40+J42</f>
        <v>910.2</v>
      </c>
    </row>
    <row r="40" spans="2:10" ht="65.25" customHeight="1">
      <c r="B40" s="237" t="s">
        <v>21</v>
      </c>
      <c r="C40" s="281" t="s">
        <v>536</v>
      </c>
      <c r="D40" s="169" t="s">
        <v>352</v>
      </c>
      <c r="E40" s="168" t="s">
        <v>290</v>
      </c>
      <c r="F40" s="167" t="s">
        <v>22</v>
      </c>
      <c r="G40" s="167"/>
      <c r="H40" s="239">
        <f>H41</f>
        <v>54.4</v>
      </c>
      <c r="I40" s="159"/>
      <c r="J40" s="239">
        <f>J41</f>
        <v>44.1</v>
      </c>
    </row>
    <row r="41" spans="2:10" ht="36" customHeight="1">
      <c r="B41" s="214" t="s">
        <v>550</v>
      </c>
      <c r="C41" s="281" t="s">
        <v>536</v>
      </c>
      <c r="D41" s="169" t="s">
        <v>352</v>
      </c>
      <c r="E41" s="168" t="s">
        <v>290</v>
      </c>
      <c r="F41" s="167" t="s">
        <v>22</v>
      </c>
      <c r="G41" s="167" t="s">
        <v>416</v>
      </c>
      <c r="H41" s="239">
        <v>54.4</v>
      </c>
      <c r="I41" s="159"/>
      <c r="J41" s="239">
        <v>44.1</v>
      </c>
    </row>
    <row r="42" spans="2:10" s="263" customFormat="1" ht="36" customHeight="1">
      <c r="B42" s="327" t="s">
        <v>23</v>
      </c>
      <c r="C42" s="139" t="s">
        <v>536</v>
      </c>
      <c r="D42" s="240" t="s">
        <v>352</v>
      </c>
      <c r="E42" s="342" t="s">
        <v>290</v>
      </c>
      <c r="F42" s="328" t="s">
        <v>24</v>
      </c>
      <c r="G42" s="328"/>
      <c r="H42" s="343">
        <f>H43</f>
        <v>871.9</v>
      </c>
      <c r="I42" s="156"/>
      <c r="J42" s="343">
        <f>J43</f>
        <v>866.1</v>
      </c>
    </row>
    <row r="43" spans="2:10" ht="39" customHeight="1">
      <c r="B43" s="230" t="s">
        <v>403</v>
      </c>
      <c r="C43" s="281" t="s">
        <v>536</v>
      </c>
      <c r="D43" s="167" t="s">
        <v>352</v>
      </c>
      <c r="E43" s="168" t="s">
        <v>290</v>
      </c>
      <c r="F43" s="167" t="s">
        <v>25</v>
      </c>
      <c r="G43" s="167"/>
      <c r="H43" s="155">
        <f>H44+H45</f>
        <v>871.9</v>
      </c>
      <c r="I43" s="154"/>
      <c r="J43" s="155">
        <f>J44+J45</f>
        <v>866.1</v>
      </c>
    </row>
    <row r="44" spans="2:10" ht="40.5" customHeight="1">
      <c r="B44" s="214" t="s">
        <v>550</v>
      </c>
      <c r="C44" s="281" t="s">
        <v>536</v>
      </c>
      <c r="D44" s="167" t="s">
        <v>352</v>
      </c>
      <c r="E44" s="167" t="s">
        <v>290</v>
      </c>
      <c r="F44" s="167" t="s">
        <v>25</v>
      </c>
      <c r="G44" s="167" t="s">
        <v>416</v>
      </c>
      <c r="H44" s="155">
        <v>791</v>
      </c>
      <c r="I44" s="154"/>
      <c r="J44" s="155">
        <v>785.2</v>
      </c>
    </row>
    <row r="45" spans="2:10" ht="135.75" customHeight="1">
      <c r="B45" s="214" t="s">
        <v>186</v>
      </c>
      <c r="C45" s="281" t="s">
        <v>536</v>
      </c>
      <c r="D45" s="167" t="s">
        <v>352</v>
      </c>
      <c r="E45" s="167" t="s">
        <v>290</v>
      </c>
      <c r="F45" s="167" t="s">
        <v>428</v>
      </c>
      <c r="G45" s="167"/>
      <c r="H45" s="155">
        <f>H46</f>
        <v>80.900000000000006</v>
      </c>
      <c r="I45" s="154"/>
      <c r="J45" s="155">
        <f>J46</f>
        <v>80.900000000000006</v>
      </c>
    </row>
    <row r="46" spans="2:10" ht="28.5" customHeight="1">
      <c r="B46" s="214" t="s">
        <v>311</v>
      </c>
      <c r="C46" s="281" t="s">
        <v>536</v>
      </c>
      <c r="D46" s="167" t="s">
        <v>352</v>
      </c>
      <c r="E46" s="167" t="s">
        <v>290</v>
      </c>
      <c r="F46" s="167" t="s">
        <v>428</v>
      </c>
      <c r="G46" s="167" t="s">
        <v>417</v>
      </c>
      <c r="H46" s="155">
        <v>80.900000000000006</v>
      </c>
      <c r="I46" s="154"/>
      <c r="J46" s="155">
        <v>80.900000000000006</v>
      </c>
    </row>
    <row r="47" spans="2:10" ht="40.5" hidden="1" customHeight="1">
      <c r="B47" s="230"/>
      <c r="C47" s="146"/>
      <c r="D47" s="167"/>
      <c r="E47" s="167"/>
      <c r="F47" s="167"/>
      <c r="G47" s="167"/>
      <c r="H47" s="155"/>
      <c r="I47" s="154"/>
      <c r="J47" s="155"/>
    </row>
    <row r="48" spans="2:10" ht="35.25" hidden="1" customHeight="1">
      <c r="B48" s="214"/>
      <c r="C48" s="146"/>
      <c r="D48" s="167"/>
      <c r="E48" s="167"/>
      <c r="F48" s="167"/>
      <c r="G48" s="167"/>
      <c r="H48" s="155"/>
      <c r="I48" s="154"/>
      <c r="J48" s="155"/>
    </row>
    <row r="49" spans="2:10" ht="13.5" thickBot="1">
      <c r="B49" s="345" t="s">
        <v>359</v>
      </c>
      <c r="C49" s="139" t="s">
        <v>536</v>
      </c>
      <c r="D49" s="265" t="s">
        <v>353</v>
      </c>
      <c r="E49" s="270"/>
      <c r="F49" s="270"/>
      <c r="G49" s="270"/>
      <c r="H49" s="367">
        <f>H50</f>
        <v>149.80000000000001</v>
      </c>
      <c r="I49" s="314"/>
      <c r="J49" s="367">
        <f>J50</f>
        <v>110.1</v>
      </c>
    </row>
    <row r="50" spans="2:10" ht="32.25" customHeight="1">
      <c r="B50" s="346" t="s">
        <v>187</v>
      </c>
      <c r="C50" s="139" t="s">
        <v>536</v>
      </c>
      <c r="D50" s="139" t="s">
        <v>353</v>
      </c>
      <c r="E50" s="139" t="s">
        <v>355</v>
      </c>
      <c r="F50" s="145"/>
      <c r="G50" s="145"/>
      <c r="H50" s="368">
        <f>H51</f>
        <v>149.80000000000001</v>
      </c>
      <c r="I50" s="347"/>
      <c r="J50" s="368">
        <f>J51</f>
        <v>110.1</v>
      </c>
    </row>
    <row r="51" spans="2:10" s="300" customFormat="1" ht="38.25">
      <c r="B51" s="364" t="s">
        <v>188</v>
      </c>
      <c r="C51" s="281" t="s">
        <v>536</v>
      </c>
      <c r="D51" s="281" t="s">
        <v>353</v>
      </c>
      <c r="E51" s="281" t="s">
        <v>355</v>
      </c>
      <c r="F51" s="281" t="s">
        <v>429</v>
      </c>
      <c r="G51" s="281"/>
      <c r="H51" s="369">
        <f>H52+H53</f>
        <v>149.80000000000001</v>
      </c>
      <c r="I51" s="370"/>
      <c r="J51" s="369">
        <f>J52+J53</f>
        <v>110.1</v>
      </c>
    </row>
    <row r="52" spans="2:10" ht="81.75" customHeight="1">
      <c r="B52" s="214" t="s">
        <v>411</v>
      </c>
      <c r="C52" s="281" t="s">
        <v>536</v>
      </c>
      <c r="D52" s="168" t="s">
        <v>353</v>
      </c>
      <c r="E52" s="168" t="s">
        <v>355</v>
      </c>
      <c r="F52" s="167" t="s">
        <v>429</v>
      </c>
      <c r="G52" s="168" t="s">
        <v>412</v>
      </c>
      <c r="H52" s="312">
        <v>34.799999999999997</v>
      </c>
      <c r="I52" s="166"/>
      <c r="J52" s="312"/>
    </row>
    <row r="53" spans="2:10" s="320" customFormat="1" ht="33.75" customHeight="1">
      <c r="B53" s="214" t="s">
        <v>550</v>
      </c>
      <c r="C53" s="281" t="s">
        <v>536</v>
      </c>
      <c r="D53" s="167" t="s">
        <v>353</v>
      </c>
      <c r="E53" s="167" t="s">
        <v>355</v>
      </c>
      <c r="F53" s="167" t="s">
        <v>429</v>
      </c>
      <c r="G53" s="167" t="s">
        <v>416</v>
      </c>
      <c r="H53" s="155">
        <v>115</v>
      </c>
      <c r="I53" s="154"/>
      <c r="J53" s="155">
        <v>110.1</v>
      </c>
    </row>
    <row r="54" spans="2:10" s="300" customFormat="1" ht="32.25" customHeight="1" thickBot="1">
      <c r="B54" s="345" t="s">
        <v>360</v>
      </c>
      <c r="C54" s="139" t="s">
        <v>536</v>
      </c>
      <c r="D54" s="265" t="s">
        <v>355</v>
      </c>
      <c r="E54" s="265"/>
      <c r="F54" s="265"/>
      <c r="G54" s="265"/>
      <c r="H54" s="314">
        <f>H57+H64</f>
        <v>167</v>
      </c>
      <c r="I54" s="314"/>
      <c r="J54" s="314">
        <f>J57+J64</f>
        <v>63.9</v>
      </c>
    </row>
    <row r="55" spans="2:10" s="300" customFormat="1" ht="52.5" hidden="1" customHeight="1">
      <c r="B55" s="349"/>
      <c r="C55" s="139" t="s">
        <v>536</v>
      </c>
      <c r="D55" s="146" t="s">
        <v>352</v>
      </c>
      <c r="E55" s="146" t="s">
        <v>362</v>
      </c>
      <c r="F55" s="146" t="s">
        <v>363</v>
      </c>
      <c r="G55" s="146" t="s">
        <v>364</v>
      </c>
      <c r="H55" s="159">
        <f>H56</f>
        <v>0</v>
      </c>
      <c r="I55" s="159"/>
      <c r="J55" s="159">
        <f>J56</f>
        <v>0</v>
      </c>
    </row>
    <row r="56" spans="2:10" s="300" customFormat="1" ht="52.5" hidden="1" customHeight="1">
      <c r="B56" s="349"/>
      <c r="C56" s="139" t="s">
        <v>536</v>
      </c>
      <c r="D56" s="146" t="s">
        <v>352</v>
      </c>
      <c r="E56" s="146" t="s">
        <v>362</v>
      </c>
      <c r="F56" s="146" t="s">
        <v>363</v>
      </c>
      <c r="G56" s="146" t="s">
        <v>364</v>
      </c>
      <c r="H56" s="159"/>
      <c r="I56" s="159"/>
      <c r="J56" s="159"/>
    </row>
    <row r="57" spans="2:10" s="300" customFormat="1" ht="52.5" customHeight="1">
      <c r="B57" s="217" t="s">
        <v>284</v>
      </c>
      <c r="C57" s="139" t="s">
        <v>536</v>
      </c>
      <c r="D57" s="141" t="s">
        <v>355</v>
      </c>
      <c r="E57" s="141" t="s">
        <v>365</v>
      </c>
      <c r="F57" s="141"/>
      <c r="G57" s="141"/>
      <c r="H57" s="156">
        <f>H58+H61</f>
        <v>167</v>
      </c>
      <c r="I57" s="156"/>
      <c r="J57" s="156">
        <f>J58+J61</f>
        <v>63.9</v>
      </c>
    </row>
    <row r="58" spans="2:10" ht="42.75" hidden="1" customHeight="1">
      <c r="B58" s="215" t="s">
        <v>366</v>
      </c>
      <c r="C58" s="281" t="s">
        <v>536</v>
      </c>
      <c r="D58" s="167" t="s">
        <v>355</v>
      </c>
      <c r="E58" s="167" t="s">
        <v>365</v>
      </c>
      <c r="F58" s="167" t="s">
        <v>367</v>
      </c>
      <c r="G58" s="167"/>
      <c r="H58" s="154">
        <f>H60</f>
        <v>0</v>
      </c>
      <c r="I58" s="154"/>
      <c r="J58" s="154">
        <f>J60</f>
        <v>0</v>
      </c>
    </row>
    <row r="59" spans="2:10" ht="52.5" hidden="1" customHeight="1">
      <c r="B59" s="215" t="s">
        <v>368</v>
      </c>
      <c r="C59" s="281" t="s">
        <v>536</v>
      </c>
      <c r="D59" s="167" t="s">
        <v>355</v>
      </c>
      <c r="E59" s="167" t="s">
        <v>365</v>
      </c>
      <c r="F59" s="167" t="s">
        <v>478</v>
      </c>
      <c r="G59" s="167"/>
      <c r="H59" s="154"/>
      <c r="I59" s="154"/>
      <c r="J59" s="154">
        <f>J60</f>
        <v>0</v>
      </c>
    </row>
    <row r="60" spans="2:10" ht="34.5" hidden="1" customHeight="1">
      <c r="B60" s="214" t="s">
        <v>550</v>
      </c>
      <c r="C60" s="281" t="s">
        <v>536</v>
      </c>
      <c r="D60" s="167" t="s">
        <v>355</v>
      </c>
      <c r="E60" s="167" t="s">
        <v>365</v>
      </c>
      <c r="F60" s="167" t="s">
        <v>478</v>
      </c>
      <c r="G60" s="167" t="s">
        <v>416</v>
      </c>
      <c r="H60" s="154"/>
      <c r="I60" s="154"/>
      <c r="J60" s="155"/>
    </row>
    <row r="61" spans="2:10" s="268" customFormat="1" ht="122.25" customHeight="1">
      <c r="B61" s="214" t="s">
        <v>189</v>
      </c>
      <c r="C61" s="281" t="s">
        <v>536</v>
      </c>
      <c r="D61" s="282" t="s">
        <v>355</v>
      </c>
      <c r="E61" s="282" t="s">
        <v>365</v>
      </c>
      <c r="F61" s="282" t="s">
        <v>430</v>
      </c>
      <c r="G61" s="282"/>
      <c r="H61" s="330">
        <f>H62</f>
        <v>167</v>
      </c>
      <c r="I61" s="330"/>
      <c r="J61" s="330">
        <f>J62</f>
        <v>63.9</v>
      </c>
    </row>
    <row r="62" spans="2:10" s="268" customFormat="1" ht="93.75" customHeight="1">
      <c r="B62" s="214" t="s">
        <v>431</v>
      </c>
      <c r="C62" s="281" t="s">
        <v>536</v>
      </c>
      <c r="D62" s="282" t="s">
        <v>355</v>
      </c>
      <c r="E62" s="282" t="s">
        <v>365</v>
      </c>
      <c r="F62" s="282" t="s">
        <v>432</v>
      </c>
      <c r="G62" s="282"/>
      <c r="H62" s="330">
        <f>H63</f>
        <v>167</v>
      </c>
      <c r="I62" s="330"/>
      <c r="J62" s="330">
        <f>J63</f>
        <v>63.9</v>
      </c>
    </row>
    <row r="63" spans="2:10" s="268" customFormat="1" ht="32.25" customHeight="1">
      <c r="B63" s="214" t="s">
        <v>551</v>
      </c>
      <c r="C63" s="281" t="s">
        <v>536</v>
      </c>
      <c r="D63" s="282" t="s">
        <v>355</v>
      </c>
      <c r="E63" s="282" t="s">
        <v>365</v>
      </c>
      <c r="F63" s="282" t="s">
        <v>432</v>
      </c>
      <c r="G63" s="282" t="s">
        <v>416</v>
      </c>
      <c r="H63" s="330">
        <v>167</v>
      </c>
      <c r="I63" s="330"/>
      <c r="J63" s="331">
        <v>63.9</v>
      </c>
    </row>
    <row r="64" spans="2:10" s="300" customFormat="1" ht="29.25" hidden="1" customHeight="1">
      <c r="B64" s="217" t="s">
        <v>369</v>
      </c>
      <c r="C64" s="139" t="s">
        <v>536</v>
      </c>
      <c r="D64" s="141" t="s">
        <v>355</v>
      </c>
      <c r="E64" s="141" t="s">
        <v>370</v>
      </c>
      <c r="F64" s="141"/>
      <c r="G64" s="141"/>
      <c r="H64" s="156">
        <f>H65</f>
        <v>0</v>
      </c>
      <c r="I64" s="156"/>
      <c r="J64" s="156">
        <f>J65</f>
        <v>0</v>
      </c>
    </row>
    <row r="65" spans="2:10" s="274" customFormat="1" ht="30.75" hidden="1" customHeight="1">
      <c r="B65" s="350" t="s">
        <v>23</v>
      </c>
      <c r="C65" s="139" t="s">
        <v>536</v>
      </c>
      <c r="D65" s="240" t="s">
        <v>355</v>
      </c>
      <c r="E65" s="240" t="s">
        <v>370</v>
      </c>
      <c r="F65" s="240" t="s">
        <v>24</v>
      </c>
      <c r="G65" s="240"/>
      <c r="H65" s="156">
        <f>H67</f>
        <v>0</v>
      </c>
      <c r="I65" s="153"/>
      <c r="J65" s="156">
        <f>J67</f>
        <v>0</v>
      </c>
    </row>
    <row r="66" spans="2:10" ht="39" hidden="1" customHeight="1">
      <c r="B66" s="215" t="s">
        <v>433</v>
      </c>
      <c r="C66" s="281" t="s">
        <v>536</v>
      </c>
      <c r="D66" s="167" t="s">
        <v>355</v>
      </c>
      <c r="E66" s="170" t="s">
        <v>370</v>
      </c>
      <c r="F66" s="167" t="s">
        <v>434</v>
      </c>
      <c r="G66" s="167"/>
      <c r="H66" s="159">
        <f>H67</f>
        <v>0</v>
      </c>
      <c r="I66" s="153"/>
      <c r="J66" s="159">
        <f>J67</f>
        <v>0</v>
      </c>
    </row>
    <row r="67" spans="2:10" ht="33.75" hidden="1" customHeight="1">
      <c r="B67" s="214" t="s">
        <v>550</v>
      </c>
      <c r="C67" s="281" t="s">
        <v>536</v>
      </c>
      <c r="D67" s="167" t="s">
        <v>355</v>
      </c>
      <c r="E67" s="167" t="s">
        <v>370</v>
      </c>
      <c r="F67" s="167" t="s">
        <v>434</v>
      </c>
      <c r="G67" s="167" t="s">
        <v>416</v>
      </c>
      <c r="H67" s="154"/>
      <c r="I67" s="154"/>
      <c r="J67" s="154"/>
    </row>
    <row r="68" spans="2:10" ht="52.5" hidden="1" customHeight="1">
      <c r="B68" s="216" t="s">
        <v>366</v>
      </c>
      <c r="C68" s="281" t="s">
        <v>536</v>
      </c>
      <c r="D68" s="142" t="s">
        <v>355</v>
      </c>
      <c r="E68" s="142" t="s">
        <v>365</v>
      </c>
      <c r="F68" s="142" t="s">
        <v>371</v>
      </c>
      <c r="G68" s="142"/>
      <c r="H68" s="154">
        <f>H69</f>
        <v>0</v>
      </c>
      <c r="I68" s="154"/>
      <c r="J68" s="154">
        <f>J69</f>
        <v>0</v>
      </c>
    </row>
    <row r="69" spans="2:10" ht="65.25" hidden="1" customHeight="1">
      <c r="B69" s="216" t="s">
        <v>373</v>
      </c>
      <c r="C69" s="139" t="s">
        <v>536</v>
      </c>
      <c r="D69" s="142" t="s">
        <v>355</v>
      </c>
      <c r="E69" s="142" t="s">
        <v>365</v>
      </c>
      <c r="F69" s="142" t="s">
        <v>371</v>
      </c>
      <c r="G69" s="142" t="s">
        <v>374</v>
      </c>
      <c r="H69" s="154">
        <f>H70+H71</f>
        <v>0</v>
      </c>
      <c r="I69" s="154"/>
      <c r="J69" s="154">
        <f>J70+J71</f>
        <v>0</v>
      </c>
    </row>
    <row r="70" spans="2:10" ht="52.5" hidden="1" customHeight="1">
      <c r="B70" s="216" t="s">
        <v>375</v>
      </c>
      <c r="C70" s="139" t="s">
        <v>536</v>
      </c>
      <c r="D70" s="142" t="s">
        <v>355</v>
      </c>
      <c r="E70" s="142" t="s">
        <v>365</v>
      </c>
      <c r="F70" s="142" t="s">
        <v>371</v>
      </c>
      <c r="G70" s="142" t="s">
        <v>374</v>
      </c>
      <c r="H70" s="154"/>
      <c r="I70" s="154"/>
      <c r="J70" s="154"/>
    </row>
    <row r="71" spans="2:10" ht="52.5" hidden="1" customHeight="1">
      <c r="B71" s="216" t="s">
        <v>378</v>
      </c>
      <c r="C71" s="139" t="s">
        <v>536</v>
      </c>
      <c r="D71" s="142" t="s">
        <v>355</v>
      </c>
      <c r="E71" s="142" t="s">
        <v>365</v>
      </c>
      <c r="F71" s="142" t="s">
        <v>371</v>
      </c>
      <c r="G71" s="142" t="s">
        <v>374</v>
      </c>
      <c r="H71" s="154"/>
      <c r="I71" s="154"/>
      <c r="J71" s="154"/>
    </row>
    <row r="72" spans="2:10" ht="52.5" hidden="1" customHeight="1">
      <c r="B72" s="212" t="s">
        <v>379</v>
      </c>
      <c r="C72" s="139" t="s">
        <v>536</v>
      </c>
      <c r="D72" s="140" t="s">
        <v>355</v>
      </c>
      <c r="E72" s="140" t="s">
        <v>370</v>
      </c>
      <c r="F72" s="140"/>
      <c r="G72" s="140"/>
      <c r="H72" s="153">
        <f>H73</f>
        <v>683.6</v>
      </c>
      <c r="I72" s="153"/>
      <c r="J72" s="153">
        <f>J73</f>
        <v>683.6</v>
      </c>
    </row>
    <row r="73" spans="2:10" ht="52.5" hidden="1" customHeight="1">
      <c r="B73" s="216" t="s">
        <v>361</v>
      </c>
      <c r="C73" s="139" t="s">
        <v>536</v>
      </c>
      <c r="D73" s="142" t="s">
        <v>355</v>
      </c>
      <c r="E73" s="142" t="s">
        <v>370</v>
      </c>
      <c r="F73" s="142" t="s">
        <v>380</v>
      </c>
      <c r="G73" s="142"/>
      <c r="H73" s="154">
        <f>H74</f>
        <v>683.6</v>
      </c>
      <c r="I73" s="154"/>
      <c r="J73" s="154">
        <f>J74</f>
        <v>683.6</v>
      </c>
    </row>
    <row r="74" spans="2:10" ht="52.5" hidden="1" customHeight="1">
      <c r="B74" s="216" t="s">
        <v>381</v>
      </c>
      <c r="C74" s="139" t="s">
        <v>536</v>
      </c>
      <c r="D74" s="142" t="s">
        <v>355</v>
      </c>
      <c r="E74" s="142" t="s">
        <v>370</v>
      </c>
      <c r="F74" s="142" t="s">
        <v>380</v>
      </c>
      <c r="G74" s="142" t="s">
        <v>382</v>
      </c>
      <c r="H74" s="154">
        <f>H75</f>
        <v>683.6</v>
      </c>
      <c r="I74" s="154"/>
      <c r="J74" s="154">
        <f>J75</f>
        <v>683.6</v>
      </c>
    </row>
    <row r="75" spans="2:10" ht="52.5" hidden="1" customHeight="1">
      <c r="B75" s="216" t="s">
        <v>383</v>
      </c>
      <c r="C75" s="139" t="s">
        <v>536</v>
      </c>
      <c r="D75" s="142" t="s">
        <v>355</v>
      </c>
      <c r="E75" s="142" t="s">
        <v>370</v>
      </c>
      <c r="F75" s="142" t="s">
        <v>380</v>
      </c>
      <c r="G75" s="142" t="s">
        <v>382</v>
      </c>
      <c r="H75" s="154">
        <v>683.6</v>
      </c>
      <c r="I75" s="154"/>
      <c r="J75" s="154">
        <v>683.6</v>
      </c>
    </row>
    <row r="76" spans="2:10" ht="52.5" hidden="1" customHeight="1">
      <c r="B76" s="231" t="s">
        <v>384</v>
      </c>
      <c r="C76" s="139" t="s">
        <v>536</v>
      </c>
      <c r="D76" s="232" t="s">
        <v>356</v>
      </c>
      <c r="E76" s="232" t="s">
        <v>385</v>
      </c>
      <c r="F76" s="232" t="s">
        <v>386</v>
      </c>
      <c r="G76" s="232" t="s">
        <v>387</v>
      </c>
      <c r="H76" s="166"/>
      <c r="I76" s="166"/>
      <c r="J76" s="166"/>
    </row>
    <row r="77" spans="2:10" s="274" customFormat="1" ht="23.25" customHeight="1" thickBot="1">
      <c r="B77" s="345" t="s">
        <v>538</v>
      </c>
      <c r="C77" s="139" t="s">
        <v>536</v>
      </c>
      <c r="D77" s="141" t="s">
        <v>356</v>
      </c>
      <c r="E77" s="141" t="s">
        <v>321</v>
      </c>
      <c r="F77" s="141"/>
      <c r="G77" s="141"/>
      <c r="H77" s="156">
        <f>H78+H82</f>
        <v>187.10000000000002</v>
      </c>
      <c r="I77" s="156"/>
      <c r="J77" s="156">
        <f>J78+J82</f>
        <v>122.5</v>
      </c>
    </row>
    <row r="78" spans="2:10" s="274" customFormat="1" ht="22.5" customHeight="1">
      <c r="B78" s="266" t="s">
        <v>539</v>
      </c>
      <c r="C78" s="139" t="s">
        <v>536</v>
      </c>
      <c r="D78" s="141" t="s">
        <v>356</v>
      </c>
      <c r="E78" s="141" t="s">
        <v>385</v>
      </c>
      <c r="F78" s="141"/>
      <c r="G78" s="141"/>
      <c r="H78" s="156">
        <f>H79</f>
        <v>105.2</v>
      </c>
      <c r="I78" s="156"/>
      <c r="J78" s="156">
        <f>J79</f>
        <v>40.6</v>
      </c>
    </row>
    <row r="79" spans="2:10" s="274" customFormat="1" ht="74.25" customHeight="1">
      <c r="B79" s="266" t="s">
        <v>190</v>
      </c>
      <c r="C79" s="145" t="s">
        <v>536</v>
      </c>
      <c r="D79" s="141" t="s">
        <v>356</v>
      </c>
      <c r="E79" s="141" t="s">
        <v>385</v>
      </c>
      <c r="F79" s="141" t="s">
        <v>191</v>
      </c>
      <c r="G79" s="140"/>
      <c r="H79" s="156">
        <f>H80</f>
        <v>105.2</v>
      </c>
      <c r="I79" s="371"/>
      <c r="J79" s="156">
        <f>J80</f>
        <v>40.6</v>
      </c>
    </row>
    <row r="80" spans="2:10" s="300" customFormat="1" ht="99" customHeight="1">
      <c r="B80" s="267" t="s">
        <v>192</v>
      </c>
      <c r="C80" s="281" t="s">
        <v>536</v>
      </c>
      <c r="D80" s="146" t="s">
        <v>356</v>
      </c>
      <c r="E80" s="146" t="s">
        <v>385</v>
      </c>
      <c r="F80" s="146" t="s">
        <v>466</v>
      </c>
      <c r="G80" s="298"/>
      <c r="H80" s="159">
        <f>H81</f>
        <v>105.2</v>
      </c>
      <c r="I80" s="299"/>
      <c r="J80" s="159">
        <f>J81</f>
        <v>40.6</v>
      </c>
    </row>
    <row r="81" spans="2:10" s="268" customFormat="1" ht="28.5" customHeight="1">
      <c r="B81" s="214" t="s">
        <v>550</v>
      </c>
      <c r="C81" s="281" t="s">
        <v>536</v>
      </c>
      <c r="D81" s="152" t="s">
        <v>356</v>
      </c>
      <c r="E81" s="152" t="s">
        <v>385</v>
      </c>
      <c r="F81" s="146" t="s">
        <v>466</v>
      </c>
      <c r="G81" s="152" t="s">
        <v>416</v>
      </c>
      <c r="H81" s="330">
        <v>105.2</v>
      </c>
      <c r="I81" s="269"/>
      <c r="J81" s="330">
        <v>40.6</v>
      </c>
    </row>
    <row r="82" spans="2:10" s="268" customFormat="1" ht="93" customHeight="1">
      <c r="B82" s="267" t="s">
        <v>192</v>
      </c>
      <c r="C82" s="281" t="s">
        <v>536</v>
      </c>
      <c r="D82" s="152" t="s">
        <v>356</v>
      </c>
      <c r="E82" s="152" t="s">
        <v>365</v>
      </c>
      <c r="F82" s="146" t="s">
        <v>466</v>
      </c>
      <c r="G82" s="152"/>
      <c r="H82" s="330">
        <f>H83</f>
        <v>81.900000000000006</v>
      </c>
      <c r="I82" s="269"/>
      <c r="J82" s="330">
        <f>J83</f>
        <v>81.900000000000006</v>
      </c>
    </row>
    <row r="83" spans="2:10" s="268" customFormat="1" ht="36.75" customHeight="1">
      <c r="B83" s="214" t="s">
        <v>550</v>
      </c>
      <c r="C83" s="281" t="s">
        <v>536</v>
      </c>
      <c r="D83" s="152" t="s">
        <v>356</v>
      </c>
      <c r="E83" s="152" t="s">
        <v>365</v>
      </c>
      <c r="F83" s="146" t="s">
        <v>466</v>
      </c>
      <c r="G83" s="152" t="s">
        <v>416</v>
      </c>
      <c r="H83" s="330">
        <v>81.900000000000006</v>
      </c>
      <c r="I83" s="269"/>
      <c r="J83" s="330">
        <v>81.900000000000006</v>
      </c>
    </row>
    <row r="84" spans="2:10" s="300" customFormat="1" ht="33" customHeight="1" thickBot="1">
      <c r="B84" s="231" t="s">
        <v>384</v>
      </c>
      <c r="C84" s="139" t="s">
        <v>536</v>
      </c>
      <c r="D84" s="265" t="s">
        <v>388</v>
      </c>
      <c r="E84" s="265"/>
      <c r="F84" s="265"/>
      <c r="G84" s="265"/>
      <c r="H84" s="314">
        <f>H101+H117</f>
        <v>12586.7</v>
      </c>
      <c r="I84" s="314"/>
      <c r="J84" s="314">
        <f>J101+J117</f>
        <v>7407.5</v>
      </c>
    </row>
    <row r="85" spans="2:10" hidden="1">
      <c r="B85" s="228" t="s">
        <v>389</v>
      </c>
      <c r="C85" s="139" t="s">
        <v>536</v>
      </c>
      <c r="D85" s="145" t="s">
        <v>388</v>
      </c>
      <c r="E85" s="145" t="s">
        <v>352</v>
      </c>
      <c r="F85" s="145"/>
      <c r="G85" s="145"/>
      <c r="H85" s="158">
        <f>H86+H99</f>
        <v>0</v>
      </c>
      <c r="I85" s="158"/>
      <c r="J85" s="158">
        <f>J86+J99</f>
        <v>0</v>
      </c>
    </row>
    <row r="86" spans="2:10" hidden="1">
      <c r="B86" s="215" t="s">
        <v>390</v>
      </c>
      <c r="C86" s="281" t="s">
        <v>536</v>
      </c>
      <c r="D86" s="167" t="s">
        <v>388</v>
      </c>
      <c r="E86" s="167" t="s">
        <v>352</v>
      </c>
      <c r="F86" s="167" t="s">
        <v>391</v>
      </c>
      <c r="G86" s="167"/>
      <c r="H86" s="159">
        <f>H87</f>
        <v>0</v>
      </c>
      <c r="I86" s="159"/>
      <c r="J86" s="159">
        <f>J87</f>
        <v>0</v>
      </c>
    </row>
    <row r="87" spans="2:10" ht="54.75" hidden="1" customHeight="1">
      <c r="B87" s="238" t="s">
        <v>402</v>
      </c>
      <c r="C87" s="281" t="s">
        <v>536</v>
      </c>
      <c r="D87" s="167" t="s">
        <v>388</v>
      </c>
      <c r="E87" s="167" t="s">
        <v>352</v>
      </c>
      <c r="F87" s="167" t="s">
        <v>500</v>
      </c>
      <c r="G87" s="167"/>
      <c r="H87" s="159">
        <f>H88</f>
        <v>0</v>
      </c>
      <c r="I87" s="159"/>
      <c r="J87" s="159">
        <f>J88</f>
        <v>0</v>
      </c>
    </row>
    <row r="88" spans="2:10" ht="29.25" hidden="1" customHeight="1">
      <c r="B88" s="214" t="s">
        <v>550</v>
      </c>
      <c r="C88" s="281" t="s">
        <v>536</v>
      </c>
      <c r="D88" s="167" t="s">
        <v>388</v>
      </c>
      <c r="E88" s="167" t="s">
        <v>352</v>
      </c>
      <c r="F88" s="167" t="s">
        <v>500</v>
      </c>
      <c r="G88" s="167" t="s">
        <v>416</v>
      </c>
      <c r="H88" s="159"/>
      <c r="I88" s="159"/>
      <c r="J88" s="159"/>
    </row>
    <row r="89" spans="2:10" ht="25.5" hidden="1">
      <c r="B89" s="215" t="s">
        <v>471</v>
      </c>
      <c r="C89" s="139" t="s">
        <v>536</v>
      </c>
      <c r="D89" s="167" t="s">
        <v>388</v>
      </c>
      <c r="E89" s="167" t="s">
        <v>352</v>
      </c>
      <c r="F89" s="167" t="s">
        <v>500</v>
      </c>
      <c r="G89" s="167" t="s">
        <v>354</v>
      </c>
      <c r="H89" s="262"/>
      <c r="I89" s="262"/>
      <c r="J89" s="262"/>
    </row>
    <row r="90" spans="2:10" hidden="1">
      <c r="B90" s="215" t="s">
        <v>501</v>
      </c>
      <c r="C90" s="139" t="s">
        <v>536</v>
      </c>
      <c r="D90" s="167" t="s">
        <v>388</v>
      </c>
      <c r="E90" s="167" t="s">
        <v>352</v>
      </c>
      <c r="F90" s="167" t="s">
        <v>502</v>
      </c>
      <c r="G90" s="167"/>
      <c r="H90" s="262">
        <f>H91</f>
        <v>0</v>
      </c>
      <c r="I90" s="262"/>
      <c r="J90" s="262">
        <f>J91</f>
        <v>0</v>
      </c>
    </row>
    <row r="91" spans="2:10" ht="89.25" hidden="1">
      <c r="B91" s="215" t="s">
        <v>503</v>
      </c>
      <c r="C91" s="139" t="s">
        <v>536</v>
      </c>
      <c r="D91" s="167" t="s">
        <v>388</v>
      </c>
      <c r="E91" s="167" t="s">
        <v>352</v>
      </c>
      <c r="F91" s="167" t="s">
        <v>504</v>
      </c>
      <c r="G91" s="167"/>
      <c r="H91" s="261">
        <f>H94+H92</f>
        <v>0</v>
      </c>
      <c r="I91" s="261"/>
      <c r="J91" s="261">
        <f>J94+J92</f>
        <v>0</v>
      </c>
    </row>
    <row r="92" spans="2:10" ht="25.5" hidden="1">
      <c r="B92" s="219" t="s">
        <v>505</v>
      </c>
      <c r="C92" s="139" t="s">
        <v>536</v>
      </c>
      <c r="D92" s="167" t="s">
        <v>388</v>
      </c>
      <c r="E92" s="167" t="s">
        <v>352</v>
      </c>
      <c r="F92" s="167" t="s">
        <v>506</v>
      </c>
      <c r="G92" s="167"/>
      <c r="H92" s="261">
        <f>H93</f>
        <v>0</v>
      </c>
      <c r="I92" s="261"/>
      <c r="J92" s="261">
        <f>J93</f>
        <v>0</v>
      </c>
    </row>
    <row r="93" spans="2:10" ht="25.5" hidden="1">
      <c r="B93" s="215" t="s">
        <v>471</v>
      </c>
      <c r="C93" s="139" t="s">
        <v>536</v>
      </c>
      <c r="D93" s="167" t="s">
        <v>388</v>
      </c>
      <c r="E93" s="167" t="s">
        <v>352</v>
      </c>
      <c r="F93" s="167" t="s">
        <v>506</v>
      </c>
      <c r="G93" s="167" t="s">
        <v>354</v>
      </c>
      <c r="H93" s="261"/>
      <c r="I93" s="261"/>
      <c r="J93" s="261"/>
    </row>
    <row r="94" spans="2:10" ht="25.5" hidden="1">
      <c r="B94" s="219" t="s">
        <v>507</v>
      </c>
      <c r="C94" s="139" t="s">
        <v>536</v>
      </c>
      <c r="D94" s="167" t="s">
        <v>388</v>
      </c>
      <c r="E94" s="167" t="s">
        <v>352</v>
      </c>
      <c r="F94" s="167" t="s">
        <v>508</v>
      </c>
      <c r="G94" s="167"/>
      <c r="H94" s="261">
        <f>H95</f>
        <v>0</v>
      </c>
      <c r="I94" s="261"/>
      <c r="J94" s="261">
        <f>J95</f>
        <v>0</v>
      </c>
    </row>
    <row r="95" spans="2:10" ht="26.25" hidden="1" customHeight="1">
      <c r="B95" s="215" t="s">
        <v>471</v>
      </c>
      <c r="C95" s="139" t="s">
        <v>536</v>
      </c>
      <c r="D95" s="167" t="s">
        <v>388</v>
      </c>
      <c r="E95" s="167" t="s">
        <v>352</v>
      </c>
      <c r="F95" s="167" t="s">
        <v>508</v>
      </c>
      <c r="G95" s="167" t="s">
        <v>354</v>
      </c>
      <c r="H95" s="261"/>
      <c r="I95" s="261"/>
      <c r="J95" s="261"/>
    </row>
    <row r="96" spans="2:10" ht="26.25" hidden="1" customHeight="1">
      <c r="B96" s="215" t="s">
        <v>296</v>
      </c>
      <c r="C96" s="281" t="s">
        <v>536</v>
      </c>
      <c r="D96" s="167" t="s">
        <v>388</v>
      </c>
      <c r="E96" s="167" t="s">
        <v>352</v>
      </c>
      <c r="F96" s="167" t="s">
        <v>297</v>
      </c>
      <c r="G96" s="167"/>
      <c r="H96" s="261">
        <f>H97</f>
        <v>0</v>
      </c>
      <c r="I96" s="261"/>
      <c r="J96" s="261">
        <f>J97</f>
        <v>0</v>
      </c>
    </row>
    <row r="97" spans="2:10" ht="105.75" hidden="1" customHeight="1">
      <c r="B97" s="280" t="s">
        <v>325</v>
      </c>
      <c r="C97" s="281" t="s">
        <v>536</v>
      </c>
      <c r="D97" s="282" t="s">
        <v>388</v>
      </c>
      <c r="E97" s="282" t="s">
        <v>352</v>
      </c>
      <c r="F97" s="282" t="s">
        <v>298</v>
      </c>
      <c r="G97" s="282"/>
      <c r="H97" s="269">
        <f>H98</f>
        <v>0</v>
      </c>
      <c r="I97" s="269"/>
      <c r="J97" s="269">
        <f>J98</f>
        <v>0</v>
      </c>
    </row>
    <row r="98" spans="2:10" ht="27" hidden="1" customHeight="1">
      <c r="B98" s="215" t="s">
        <v>292</v>
      </c>
      <c r="C98" s="281" t="s">
        <v>536</v>
      </c>
      <c r="D98" s="167" t="s">
        <v>388</v>
      </c>
      <c r="E98" s="167" t="s">
        <v>352</v>
      </c>
      <c r="F98" s="167" t="s">
        <v>298</v>
      </c>
      <c r="G98" s="167" t="s">
        <v>291</v>
      </c>
      <c r="H98" s="261"/>
      <c r="I98" s="261"/>
      <c r="J98" s="261"/>
    </row>
    <row r="99" spans="2:10" ht="120.75" hidden="1" customHeight="1">
      <c r="B99" s="215" t="s">
        <v>552</v>
      </c>
      <c r="C99" s="281" t="s">
        <v>536</v>
      </c>
      <c r="D99" s="167" t="s">
        <v>388</v>
      </c>
      <c r="E99" s="167" t="s">
        <v>352</v>
      </c>
      <c r="F99" s="167" t="s">
        <v>298</v>
      </c>
      <c r="G99" s="167"/>
      <c r="H99" s="261">
        <f>H100</f>
        <v>0</v>
      </c>
      <c r="I99" s="261"/>
      <c r="J99" s="261">
        <f>J100</f>
        <v>0</v>
      </c>
    </row>
    <row r="100" spans="2:10" ht="27" hidden="1" customHeight="1">
      <c r="B100" s="215" t="s">
        <v>311</v>
      </c>
      <c r="C100" s="281" t="s">
        <v>536</v>
      </c>
      <c r="D100" s="167" t="s">
        <v>388</v>
      </c>
      <c r="E100" s="167" t="s">
        <v>352</v>
      </c>
      <c r="F100" s="167" t="s">
        <v>298</v>
      </c>
      <c r="G100" s="167" t="s">
        <v>417</v>
      </c>
      <c r="H100" s="261"/>
      <c r="I100" s="261"/>
      <c r="J100" s="261"/>
    </row>
    <row r="101" spans="2:10" s="300" customFormat="1" ht="29.25" customHeight="1">
      <c r="B101" s="217" t="s">
        <v>392</v>
      </c>
      <c r="C101" s="139" t="s">
        <v>536</v>
      </c>
      <c r="D101" s="141" t="s">
        <v>388</v>
      </c>
      <c r="E101" s="141" t="s">
        <v>353</v>
      </c>
      <c r="F101" s="141"/>
      <c r="G101" s="141"/>
      <c r="H101" s="156">
        <f>H109+H102+H106</f>
        <v>5684.5</v>
      </c>
      <c r="I101" s="156"/>
      <c r="J101" s="156">
        <f>J109+J102+J106</f>
        <v>5391</v>
      </c>
    </row>
    <row r="102" spans="2:10" s="274" customFormat="1" ht="84.75" customHeight="1">
      <c r="B102" s="350" t="s">
        <v>435</v>
      </c>
      <c r="C102" s="139" t="s">
        <v>536</v>
      </c>
      <c r="D102" s="240" t="s">
        <v>388</v>
      </c>
      <c r="E102" s="240" t="s">
        <v>353</v>
      </c>
      <c r="F102" s="240" t="s">
        <v>436</v>
      </c>
      <c r="G102" s="240"/>
      <c r="H102" s="156">
        <f>H103</f>
        <v>615.79999999999995</v>
      </c>
      <c r="I102" s="156"/>
      <c r="J102" s="156">
        <f>J103</f>
        <v>615.79999999999995</v>
      </c>
    </row>
    <row r="103" spans="2:10" ht="43.5" customHeight="1">
      <c r="B103" s="238" t="s">
        <v>193</v>
      </c>
      <c r="C103" s="281" t="s">
        <v>536</v>
      </c>
      <c r="D103" s="167" t="s">
        <v>388</v>
      </c>
      <c r="E103" s="167" t="s">
        <v>353</v>
      </c>
      <c r="F103" s="167" t="s">
        <v>437</v>
      </c>
      <c r="G103" s="169"/>
      <c r="H103" s="154">
        <f>H105</f>
        <v>615.79999999999995</v>
      </c>
      <c r="I103" s="154"/>
      <c r="J103" s="154">
        <f>J105</f>
        <v>615.79999999999995</v>
      </c>
    </row>
    <row r="104" spans="2:10" ht="96" customHeight="1">
      <c r="B104" s="238" t="s">
        <v>194</v>
      </c>
      <c r="C104" s="281" t="s">
        <v>536</v>
      </c>
      <c r="D104" s="167" t="s">
        <v>388</v>
      </c>
      <c r="E104" s="167" t="s">
        <v>353</v>
      </c>
      <c r="F104" s="167" t="s">
        <v>438</v>
      </c>
      <c r="G104" s="169"/>
      <c r="H104" s="154">
        <f>H105</f>
        <v>615.79999999999995</v>
      </c>
      <c r="I104" s="154"/>
      <c r="J104" s="154">
        <f>J105</f>
        <v>615.79999999999995</v>
      </c>
    </row>
    <row r="105" spans="2:10" ht="26.25" customHeight="1">
      <c r="B105" s="238" t="s">
        <v>312</v>
      </c>
      <c r="C105" s="281" t="s">
        <v>536</v>
      </c>
      <c r="D105" s="167" t="s">
        <v>388</v>
      </c>
      <c r="E105" s="167" t="s">
        <v>353</v>
      </c>
      <c r="F105" s="167" t="s">
        <v>438</v>
      </c>
      <c r="G105" s="169" t="s">
        <v>372</v>
      </c>
      <c r="H105" s="154">
        <v>615.79999999999995</v>
      </c>
      <c r="I105" s="154"/>
      <c r="J105" s="154">
        <v>615.79999999999995</v>
      </c>
    </row>
    <row r="106" spans="2:10" ht="40.5" customHeight="1">
      <c r="B106" s="238" t="s">
        <v>193</v>
      </c>
      <c r="C106" s="281" t="s">
        <v>536</v>
      </c>
      <c r="D106" s="167" t="s">
        <v>388</v>
      </c>
      <c r="E106" s="167" t="s">
        <v>353</v>
      </c>
      <c r="F106" s="167" t="s">
        <v>527</v>
      </c>
      <c r="G106" s="169"/>
      <c r="H106" s="154">
        <f>H107</f>
        <v>193.5</v>
      </c>
      <c r="I106" s="154"/>
      <c r="J106" s="154">
        <f>J107</f>
        <v>0</v>
      </c>
    </row>
    <row r="107" spans="2:10" ht="114.75" customHeight="1">
      <c r="B107" s="238" t="s">
        <v>458</v>
      </c>
      <c r="C107" s="281" t="s">
        <v>536</v>
      </c>
      <c r="D107" s="167" t="s">
        <v>388</v>
      </c>
      <c r="E107" s="167" t="s">
        <v>353</v>
      </c>
      <c r="F107" s="167" t="s">
        <v>528</v>
      </c>
      <c r="G107" s="169"/>
      <c r="H107" s="154">
        <f>H108</f>
        <v>193.5</v>
      </c>
      <c r="I107" s="154"/>
      <c r="J107" s="154">
        <f>J108</f>
        <v>0</v>
      </c>
    </row>
    <row r="108" spans="2:10" ht="26.25" customHeight="1">
      <c r="B108" s="238" t="s">
        <v>550</v>
      </c>
      <c r="C108" s="281" t="s">
        <v>536</v>
      </c>
      <c r="D108" s="167" t="s">
        <v>388</v>
      </c>
      <c r="E108" s="167" t="s">
        <v>353</v>
      </c>
      <c r="F108" s="167" t="s">
        <v>528</v>
      </c>
      <c r="G108" s="169" t="s">
        <v>416</v>
      </c>
      <c r="H108" s="154">
        <v>193.5</v>
      </c>
      <c r="I108" s="154"/>
      <c r="J108" s="154">
        <v>0</v>
      </c>
    </row>
    <row r="109" spans="2:10" s="263" customFormat="1" ht="20.25" customHeight="1">
      <c r="B109" s="337" t="s">
        <v>23</v>
      </c>
      <c r="C109" s="139" t="s">
        <v>536</v>
      </c>
      <c r="D109" s="328" t="s">
        <v>388</v>
      </c>
      <c r="E109" s="328" t="s">
        <v>353</v>
      </c>
      <c r="F109" s="338" t="s">
        <v>24</v>
      </c>
      <c r="G109" s="328"/>
      <c r="H109" s="156">
        <f>H110</f>
        <v>4875.2</v>
      </c>
      <c r="I109" s="156"/>
      <c r="J109" s="156">
        <f>J110</f>
        <v>4775.2</v>
      </c>
    </row>
    <row r="110" spans="2:10" ht="33" customHeight="1">
      <c r="B110" s="214" t="s">
        <v>439</v>
      </c>
      <c r="C110" s="281" t="s">
        <v>536</v>
      </c>
      <c r="D110" s="169" t="s">
        <v>388</v>
      </c>
      <c r="E110" s="169" t="s">
        <v>353</v>
      </c>
      <c r="F110" s="167" t="s">
        <v>440</v>
      </c>
      <c r="G110" s="152"/>
      <c r="H110" s="154">
        <f>H111+H115</f>
        <v>4875.2</v>
      </c>
      <c r="I110" s="154"/>
      <c r="J110" s="154">
        <f>J111+J115</f>
        <v>4775.2</v>
      </c>
    </row>
    <row r="111" spans="2:10" ht="60" customHeight="1">
      <c r="B111" s="238" t="s">
        <v>195</v>
      </c>
      <c r="C111" s="281" t="s">
        <v>536</v>
      </c>
      <c r="D111" s="169" t="s">
        <v>388</v>
      </c>
      <c r="E111" s="169" t="s">
        <v>353</v>
      </c>
      <c r="F111" s="167" t="s">
        <v>441</v>
      </c>
      <c r="G111" s="169"/>
      <c r="H111" s="154">
        <f>H114</f>
        <v>4775.2</v>
      </c>
      <c r="I111" s="154"/>
      <c r="J111" s="154">
        <f>J114</f>
        <v>4775.2</v>
      </c>
    </row>
    <row r="112" spans="2:10" ht="121.5" hidden="1" customHeight="1">
      <c r="B112" s="291" t="s">
        <v>308</v>
      </c>
      <c r="C112" s="281" t="s">
        <v>536</v>
      </c>
      <c r="D112" s="152" t="s">
        <v>388</v>
      </c>
      <c r="E112" s="152" t="s">
        <v>353</v>
      </c>
      <c r="F112" s="152" t="s">
        <v>309</v>
      </c>
      <c r="G112" s="152"/>
      <c r="H112" s="154">
        <f>H113</f>
        <v>0</v>
      </c>
      <c r="I112" s="154"/>
      <c r="J112" s="154">
        <f>J113</f>
        <v>0</v>
      </c>
    </row>
    <row r="113" spans="2:10" ht="47.25" hidden="1" customHeight="1">
      <c r="B113" s="214" t="s">
        <v>415</v>
      </c>
      <c r="C113" s="281" t="s">
        <v>536</v>
      </c>
      <c r="D113" s="152" t="s">
        <v>388</v>
      </c>
      <c r="E113" s="152" t="s">
        <v>353</v>
      </c>
      <c r="F113" s="152" t="s">
        <v>309</v>
      </c>
      <c r="G113" s="152" t="s">
        <v>416</v>
      </c>
      <c r="H113" s="154"/>
      <c r="I113" s="154"/>
      <c r="J113" s="154"/>
    </row>
    <row r="114" spans="2:10" ht="25.5" customHeight="1">
      <c r="B114" s="214" t="s">
        <v>312</v>
      </c>
      <c r="C114" s="281" t="s">
        <v>536</v>
      </c>
      <c r="D114" s="152" t="s">
        <v>388</v>
      </c>
      <c r="E114" s="152" t="s">
        <v>353</v>
      </c>
      <c r="F114" s="152" t="s">
        <v>441</v>
      </c>
      <c r="G114" s="152" t="s">
        <v>372</v>
      </c>
      <c r="H114" s="154">
        <v>4775.2</v>
      </c>
      <c r="I114" s="154"/>
      <c r="J114" s="154">
        <v>4775.2</v>
      </c>
    </row>
    <row r="115" spans="2:10" ht="51" customHeight="1">
      <c r="B115" s="238" t="s">
        <v>442</v>
      </c>
      <c r="C115" s="281" t="s">
        <v>536</v>
      </c>
      <c r="D115" s="152" t="s">
        <v>388</v>
      </c>
      <c r="E115" s="152" t="s">
        <v>353</v>
      </c>
      <c r="F115" s="152" t="s">
        <v>443</v>
      </c>
      <c r="G115" s="152"/>
      <c r="H115" s="154">
        <f>H116</f>
        <v>100</v>
      </c>
      <c r="I115" s="154"/>
      <c r="J115" s="154">
        <f>J116</f>
        <v>0</v>
      </c>
    </row>
    <row r="116" spans="2:10" ht="28.5" customHeight="1">
      <c r="B116" s="238" t="s">
        <v>551</v>
      </c>
      <c r="C116" s="281" t="s">
        <v>536</v>
      </c>
      <c r="D116" s="152" t="s">
        <v>388</v>
      </c>
      <c r="E116" s="152" t="s">
        <v>353</v>
      </c>
      <c r="F116" s="152" t="s">
        <v>443</v>
      </c>
      <c r="G116" s="152" t="s">
        <v>416</v>
      </c>
      <c r="H116" s="154">
        <v>100</v>
      </c>
      <c r="I116" s="154"/>
      <c r="J116" s="154"/>
    </row>
    <row r="117" spans="2:10" s="263" customFormat="1" ht="20.25" customHeight="1">
      <c r="B117" s="341" t="s">
        <v>393</v>
      </c>
      <c r="C117" s="139" t="s">
        <v>536</v>
      </c>
      <c r="D117" s="301" t="s">
        <v>388</v>
      </c>
      <c r="E117" s="301" t="s">
        <v>355</v>
      </c>
      <c r="F117" s="301"/>
      <c r="G117" s="301"/>
      <c r="H117" s="302">
        <f>H118+H122</f>
        <v>6902.2</v>
      </c>
      <c r="I117" s="302"/>
      <c r="J117" s="302">
        <f>J118+J122</f>
        <v>2016.5</v>
      </c>
    </row>
    <row r="118" spans="2:10" s="263" customFormat="1" ht="20.25" customHeight="1">
      <c r="B118" s="341" t="s">
        <v>23</v>
      </c>
      <c r="C118" s="139" t="s">
        <v>536</v>
      </c>
      <c r="D118" s="301" t="s">
        <v>388</v>
      </c>
      <c r="E118" s="301" t="s">
        <v>355</v>
      </c>
      <c r="F118" s="301" t="s">
        <v>24</v>
      </c>
      <c r="G118" s="301"/>
      <c r="H118" s="302">
        <f>H119</f>
        <v>6000</v>
      </c>
      <c r="I118" s="302"/>
      <c r="J118" s="302">
        <f>J119</f>
        <v>1115.8999999999999</v>
      </c>
    </row>
    <row r="119" spans="2:10" s="268" customFormat="1" ht="63.75" customHeight="1">
      <c r="B119" s="365" t="s">
        <v>197</v>
      </c>
      <c r="C119" s="281" t="s">
        <v>536</v>
      </c>
      <c r="D119" s="234" t="s">
        <v>388</v>
      </c>
      <c r="E119" s="234" t="s">
        <v>355</v>
      </c>
      <c r="F119" s="234" t="s">
        <v>196</v>
      </c>
      <c r="G119" s="234"/>
      <c r="H119" s="173">
        <f>H120+H121</f>
        <v>6000</v>
      </c>
      <c r="I119" s="173"/>
      <c r="J119" s="173">
        <f>J120+J121</f>
        <v>1115.8999999999999</v>
      </c>
    </row>
    <row r="120" spans="2:10" s="263" customFormat="1" ht="32.25" customHeight="1">
      <c r="B120" s="214" t="s">
        <v>550</v>
      </c>
      <c r="C120" s="281" t="s">
        <v>536</v>
      </c>
      <c r="D120" s="234" t="s">
        <v>388</v>
      </c>
      <c r="E120" s="234" t="s">
        <v>355</v>
      </c>
      <c r="F120" s="234" t="s">
        <v>196</v>
      </c>
      <c r="G120" s="234" t="s">
        <v>416</v>
      </c>
      <c r="H120" s="173">
        <v>5957.9</v>
      </c>
      <c r="I120" s="173"/>
      <c r="J120" s="173">
        <v>1073.8</v>
      </c>
    </row>
    <row r="121" spans="2:10" s="263" customFormat="1" ht="80.25" customHeight="1">
      <c r="B121" s="214" t="s">
        <v>411</v>
      </c>
      <c r="C121" s="281" t="s">
        <v>536</v>
      </c>
      <c r="D121" s="234" t="s">
        <v>388</v>
      </c>
      <c r="E121" s="234" t="s">
        <v>355</v>
      </c>
      <c r="F121" s="234" t="s">
        <v>196</v>
      </c>
      <c r="G121" s="234" t="s">
        <v>413</v>
      </c>
      <c r="H121" s="173">
        <v>42.1</v>
      </c>
      <c r="I121" s="173"/>
      <c r="J121" s="173">
        <v>42.1</v>
      </c>
    </row>
    <row r="122" spans="2:10" s="263" customFormat="1" ht="30" customHeight="1">
      <c r="B122" s="341" t="s">
        <v>316</v>
      </c>
      <c r="C122" s="139" t="s">
        <v>536</v>
      </c>
      <c r="D122" s="301" t="s">
        <v>388</v>
      </c>
      <c r="E122" s="301" t="s">
        <v>355</v>
      </c>
      <c r="F122" s="301" t="s">
        <v>317</v>
      </c>
      <c r="G122" s="301"/>
      <c r="H122" s="302">
        <f>H123+H125+H127+H129</f>
        <v>902.2</v>
      </c>
      <c r="I122" s="302"/>
      <c r="J122" s="302">
        <f>J123+J125+J127+J129</f>
        <v>900.6</v>
      </c>
    </row>
    <row r="123" spans="2:10" ht="15.75" customHeight="1">
      <c r="B123" s="215" t="s">
        <v>394</v>
      </c>
      <c r="C123" s="281" t="s">
        <v>536</v>
      </c>
      <c r="D123" s="167" t="s">
        <v>388</v>
      </c>
      <c r="E123" s="167" t="s">
        <v>355</v>
      </c>
      <c r="F123" s="167" t="s">
        <v>444</v>
      </c>
      <c r="G123" s="167"/>
      <c r="H123" s="154">
        <f>H124</f>
        <v>762.1</v>
      </c>
      <c r="I123" s="154"/>
      <c r="J123" s="154">
        <f>J124</f>
        <v>762</v>
      </c>
    </row>
    <row r="124" spans="2:10" ht="36.75" customHeight="1">
      <c r="B124" s="214" t="s">
        <v>550</v>
      </c>
      <c r="C124" s="281" t="s">
        <v>536</v>
      </c>
      <c r="D124" s="167" t="s">
        <v>388</v>
      </c>
      <c r="E124" s="167" t="s">
        <v>355</v>
      </c>
      <c r="F124" s="167" t="s">
        <v>444</v>
      </c>
      <c r="G124" s="167" t="s">
        <v>416</v>
      </c>
      <c r="H124" s="154">
        <v>762.1</v>
      </c>
      <c r="I124" s="154"/>
      <c r="J124" s="154">
        <v>762</v>
      </c>
    </row>
    <row r="125" spans="2:10" ht="20.25" customHeight="1">
      <c r="B125" s="215" t="s">
        <v>445</v>
      </c>
      <c r="C125" s="281" t="s">
        <v>536</v>
      </c>
      <c r="D125" s="167" t="s">
        <v>388</v>
      </c>
      <c r="E125" s="167" t="s">
        <v>355</v>
      </c>
      <c r="F125" s="167" t="s">
        <v>446</v>
      </c>
      <c r="G125" s="167"/>
      <c r="H125" s="154">
        <f>H126</f>
        <v>35.4</v>
      </c>
      <c r="I125" s="154"/>
      <c r="J125" s="154">
        <f>J126</f>
        <v>35.4</v>
      </c>
    </row>
    <row r="126" spans="2:10" ht="29.25" customHeight="1">
      <c r="B126" s="214" t="s">
        <v>550</v>
      </c>
      <c r="C126" s="281" t="s">
        <v>536</v>
      </c>
      <c r="D126" s="167" t="s">
        <v>388</v>
      </c>
      <c r="E126" s="167" t="s">
        <v>355</v>
      </c>
      <c r="F126" s="167" t="s">
        <v>446</v>
      </c>
      <c r="G126" s="167" t="s">
        <v>416</v>
      </c>
      <c r="H126" s="154">
        <v>35.4</v>
      </c>
      <c r="I126" s="154"/>
      <c r="J126" s="154">
        <v>35.4</v>
      </c>
    </row>
    <row r="127" spans="2:10" ht="25.5" customHeight="1">
      <c r="B127" s="215" t="s">
        <v>318</v>
      </c>
      <c r="C127" s="281" t="s">
        <v>536</v>
      </c>
      <c r="D127" s="167" t="s">
        <v>388</v>
      </c>
      <c r="E127" s="167" t="s">
        <v>355</v>
      </c>
      <c r="F127" s="167" t="s">
        <v>447</v>
      </c>
      <c r="G127" s="167"/>
      <c r="H127" s="154">
        <f>H128</f>
        <v>24.5</v>
      </c>
      <c r="I127" s="154"/>
      <c r="J127" s="154">
        <f>J128</f>
        <v>23.1</v>
      </c>
    </row>
    <row r="128" spans="2:10" ht="27.75" customHeight="1">
      <c r="B128" s="214" t="s">
        <v>550</v>
      </c>
      <c r="C128" s="281" t="s">
        <v>536</v>
      </c>
      <c r="D128" s="167" t="s">
        <v>388</v>
      </c>
      <c r="E128" s="167" t="s">
        <v>355</v>
      </c>
      <c r="F128" s="167" t="s">
        <v>447</v>
      </c>
      <c r="G128" s="167" t="s">
        <v>416</v>
      </c>
      <c r="H128" s="154">
        <v>24.5</v>
      </c>
      <c r="I128" s="154"/>
      <c r="J128" s="154">
        <v>23.1</v>
      </c>
    </row>
    <row r="129" spans="2:10" ht="30" customHeight="1">
      <c r="B129" s="215" t="s">
        <v>448</v>
      </c>
      <c r="C129" s="281" t="s">
        <v>536</v>
      </c>
      <c r="D129" s="167" t="s">
        <v>388</v>
      </c>
      <c r="E129" s="167" t="s">
        <v>355</v>
      </c>
      <c r="F129" s="167" t="s">
        <v>449</v>
      </c>
      <c r="G129" s="167"/>
      <c r="H129" s="154">
        <f>H131+H130</f>
        <v>80.2</v>
      </c>
      <c r="I129" s="154"/>
      <c r="J129" s="154">
        <f>J131+J130</f>
        <v>80.099999999999994</v>
      </c>
    </row>
    <row r="130" spans="2:10" ht="81.75" customHeight="1">
      <c r="B130" s="215" t="s">
        <v>411</v>
      </c>
      <c r="C130" s="281" t="s">
        <v>536</v>
      </c>
      <c r="D130" s="167" t="s">
        <v>388</v>
      </c>
      <c r="E130" s="167" t="s">
        <v>355</v>
      </c>
      <c r="F130" s="167" t="s">
        <v>449</v>
      </c>
      <c r="G130" s="167" t="s">
        <v>413</v>
      </c>
      <c r="H130" s="154">
        <v>46.2</v>
      </c>
      <c r="I130" s="154"/>
      <c r="J130" s="154">
        <v>46.1</v>
      </c>
    </row>
    <row r="131" spans="2:10" ht="30" customHeight="1">
      <c r="B131" s="214" t="s">
        <v>550</v>
      </c>
      <c r="C131" s="281" t="s">
        <v>536</v>
      </c>
      <c r="D131" s="167" t="s">
        <v>388</v>
      </c>
      <c r="E131" s="167" t="s">
        <v>355</v>
      </c>
      <c r="F131" s="167" t="s">
        <v>449</v>
      </c>
      <c r="G131" s="167" t="s">
        <v>416</v>
      </c>
      <c r="H131" s="154">
        <v>34</v>
      </c>
      <c r="I131" s="154"/>
      <c r="J131" s="154">
        <v>34</v>
      </c>
    </row>
    <row r="132" spans="2:10" s="263" customFormat="1" ht="21.75" hidden="1" customHeight="1">
      <c r="B132" s="327" t="s">
        <v>513</v>
      </c>
      <c r="C132" s="139" t="s">
        <v>536</v>
      </c>
      <c r="D132" s="328" t="s">
        <v>388</v>
      </c>
      <c r="E132" s="328" t="s">
        <v>355</v>
      </c>
      <c r="F132" s="328" t="s">
        <v>510</v>
      </c>
      <c r="G132" s="328"/>
      <c r="H132" s="329">
        <f>H133</f>
        <v>0</v>
      </c>
      <c r="I132" s="329"/>
      <c r="J132" s="329">
        <f>J133</f>
        <v>0</v>
      </c>
    </row>
    <row r="133" spans="2:10" ht="66.75" hidden="1" customHeight="1">
      <c r="B133" s="214" t="s">
        <v>49</v>
      </c>
      <c r="C133" s="281" t="s">
        <v>536</v>
      </c>
      <c r="D133" s="167" t="s">
        <v>388</v>
      </c>
      <c r="E133" s="167" t="s">
        <v>355</v>
      </c>
      <c r="F133" s="167" t="s">
        <v>310</v>
      </c>
      <c r="G133" s="167"/>
      <c r="H133" s="154">
        <f>H134</f>
        <v>0</v>
      </c>
      <c r="I133" s="154"/>
      <c r="J133" s="154">
        <f>J134</f>
        <v>0</v>
      </c>
    </row>
    <row r="134" spans="2:10" ht="30" hidden="1" customHeight="1">
      <c r="B134" s="214" t="s">
        <v>550</v>
      </c>
      <c r="C134" s="281" t="s">
        <v>536</v>
      </c>
      <c r="D134" s="167" t="s">
        <v>388</v>
      </c>
      <c r="E134" s="167" t="s">
        <v>355</v>
      </c>
      <c r="F134" s="167" t="s">
        <v>310</v>
      </c>
      <c r="G134" s="167" t="s">
        <v>416</v>
      </c>
      <c r="H134" s="154"/>
      <c r="I134" s="154"/>
      <c r="J134" s="154"/>
    </row>
    <row r="135" spans="2:10" s="263" customFormat="1" ht="30" hidden="1" customHeight="1">
      <c r="B135" s="327" t="s">
        <v>517</v>
      </c>
      <c r="C135" s="139" t="s">
        <v>536</v>
      </c>
      <c r="D135" s="328" t="s">
        <v>388</v>
      </c>
      <c r="E135" s="328" t="s">
        <v>388</v>
      </c>
      <c r="F135" s="328"/>
      <c r="G135" s="328"/>
      <c r="H135" s="329">
        <f>H136</f>
        <v>0</v>
      </c>
      <c r="I135" s="329"/>
      <c r="J135" s="329">
        <f>J136</f>
        <v>0</v>
      </c>
    </row>
    <row r="136" spans="2:10" s="263" customFormat="1" ht="30" hidden="1" customHeight="1">
      <c r="B136" s="327" t="s">
        <v>314</v>
      </c>
      <c r="C136" s="139" t="s">
        <v>536</v>
      </c>
      <c r="D136" s="328" t="s">
        <v>388</v>
      </c>
      <c r="E136" s="328" t="s">
        <v>388</v>
      </c>
      <c r="F136" s="328" t="s">
        <v>313</v>
      </c>
      <c r="G136" s="328"/>
      <c r="H136" s="329">
        <f>H137</f>
        <v>0</v>
      </c>
      <c r="I136" s="329"/>
      <c r="J136" s="329">
        <f>J137</f>
        <v>0</v>
      </c>
    </row>
    <row r="137" spans="2:10" s="263" customFormat="1" ht="78.75" hidden="1" customHeight="1">
      <c r="B137" s="327" t="s">
        <v>63</v>
      </c>
      <c r="C137" s="139" t="s">
        <v>536</v>
      </c>
      <c r="D137" s="328" t="s">
        <v>388</v>
      </c>
      <c r="E137" s="328" t="s">
        <v>388</v>
      </c>
      <c r="F137" s="328" t="s">
        <v>64</v>
      </c>
      <c r="G137" s="328"/>
      <c r="H137" s="329">
        <f>SUM(H138+H139)</f>
        <v>0</v>
      </c>
      <c r="I137" s="329"/>
      <c r="J137" s="329">
        <f>SUM(J138+J139)</f>
        <v>0</v>
      </c>
    </row>
    <row r="138" spans="2:10" ht="64.5" hidden="1" customHeight="1">
      <c r="B138" s="214" t="s">
        <v>65</v>
      </c>
      <c r="C138" s="281" t="s">
        <v>536</v>
      </c>
      <c r="D138" s="167" t="s">
        <v>388</v>
      </c>
      <c r="E138" s="167" t="s">
        <v>388</v>
      </c>
      <c r="F138" s="167" t="s">
        <v>482</v>
      </c>
      <c r="G138" s="167" t="s">
        <v>416</v>
      </c>
      <c r="H138" s="154"/>
      <c r="I138" s="154"/>
      <c r="J138" s="154"/>
    </row>
    <row r="139" spans="2:10" ht="64.5" hidden="1" customHeight="1">
      <c r="B139" s="214" t="s">
        <v>376</v>
      </c>
      <c r="C139" s="281" t="s">
        <v>536</v>
      </c>
      <c r="D139" s="167" t="s">
        <v>388</v>
      </c>
      <c r="E139" s="167" t="s">
        <v>388</v>
      </c>
      <c r="F139" s="167" t="s">
        <v>66</v>
      </c>
      <c r="G139" s="167" t="s">
        <v>416</v>
      </c>
      <c r="H139" s="154"/>
      <c r="I139" s="154"/>
      <c r="J139" s="154"/>
    </row>
    <row r="140" spans="2:10" hidden="1">
      <c r="B140" s="212" t="s">
        <v>395</v>
      </c>
      <c r="C140" s="139" t="s">
        <v>536</v>
      </c>
      <c r="D140" s="140" t="s">
        <v>357</v>
      </c>
      <c r="E140" s="140"/>
      <c r="F140" s="140"/>
      <c r="G140" s="140"/>
      <c r="H140" s="153"/>
      <c r="I140" s="153" t="e">
        <f>#REF!</f>
        <v>#REF!</v>
      </c>
      <c r="J140" s="153">
        <f>J141</f>
        <v>0</v>
      </c>
    </row>
    <row r="141" spans="2:10" hidden="1">
      <c r="B141" s="221" t="s">
        <v>396</v>
      </c>
      <c r="C141" s="139" t="s">
        <v>536</v>
      </c>
      <c r="D141" s="140" t="s">
        <v>357</v>
      </c>
      <c r="E141" s="140" t="s">
        <v>352</v>
      </c>
      <c r="F141" s="140"/>
      <c r="G141" s="140"/>
      <c r="H141" s="156">
        <f>H142</f>
        <v>0</v>
      </c>
      <c r="I141" s="156"/>
      <c r="J141" s="156">
        <f>J142</f>
        <v>0</v>
      </c>
    </row>
    <row r="142" spans="2:10" hidden="1">
      <c r="B142" s="222" t="s">
        <v>397</v>
      </c>
      <c r="C142" s="139" t="s">
        <v>536</v>
      </c>
      <c r="D142" s="146" t="s">
        <v>357</v>
      </c>
      <c r="E142" s="146" t="s">
        <v>352</v>
      </c>
      <c r="F142" s="146" t="s">
        <v>398</v>
      </c>
      <c r="G142" s="146"/>
      <c r="H142" s="159">
        <f>H144</f>
        <v>0</v>
      </c>
      <c r="I142" s="159"/>
      <c r="J142" s="159">
        <f>J144</f>
        <v>0</v>
      </c>
    </row>
    <row r="143" spans="2:10" ht="25.5" hidden="1">
      <c r="B143" s="223" t="s">
        <v>399</v>
      </c>
      <c r="C143" s="139" t="s">
        <v>536</v>
      </c>
      <c r="D143" s="169" t="s">
        <v>357</v>
      </c>
      <c r="E143" s="169" t="s">
        <v>352</v>
      </c>
      <c r="F143" s="169" t="s">
        <v>479</v>
      </c>
      <c r="G143" s="169" t="s">
        <v>473</v>
      </c>
      <c r="H143" s="159">
        <f>H144</f>
        <v>0</v>
      </c>
      <c r="I143" s="159"/>
      <c r="J143" s="159">
        <f>J144</f>
        <v>0</v>
      </c>
    </row>
    <row r="144" spans="2:10" ht="25.5" hidden="1">
      <c r="B144" s="233" t="s">
        <v>480</v>
      </c>
      <c r="C144" s="139" t="s">
        <v>536</v>
      </c>
      <c r="D144" s="234" t="s">
        <v>357</v>
      </c>
      <c r="E144" s="234" t="s">
        <v>352</v>
      </c>
      <c r="F144" s="234" t="s">
        <v>479</v>
      </c>
      <c r="G144" s="234" t="s">
        <v>481</v>
      </c>
      <c r="H144" s="173"/>
      <c r="I144" s="173"/>
      <c r="J144" s="173"/>
    </row>
    <row r="145" spans="2:10" s="274" customFormat="1" ht="24" hidden="1" customHeight="1">
      <c r="B145" s="271" t="s">
        <v>509</v>
      </c>
      <c r="C145" s="139" t="s">
        <v>536</v>
      </c>
      <c r="D145" s="301" t="s">
        <v>388</v>
      </c>
      <c r="E145" s="301" t="s">
        <v>355</v>
      </c>
      <c r="F145" s="301" t="s">
        <v>322</v>
      </c>
      <c r="G145" s="301"/>
      <c r="H145" s="302">
        <f>H146</f>
        <v>0</v>
      </c>
      <c r="I145" s="302"/>
      <c r="J145" s="302">
        <f>J146</f>
        <v>0</v>
      </c>
    </row>
    <row r="146" spans="2:10" ht="84.75" hidden="1" customHeight="1">
      <c r="B146" s="303" t="s">
        <v>307</v>
      </c>
      <c r="C146" s="281" t="s">
        <v>536</v>
      </c>
      <c r="D146" s="234" t="s">
        <v>388</v>
      </c>
      <c r="E146" s="234" t="s">
        <v>355</v>
      </c>
      <c r="F146" s="234" t="s">
        <v>516</v>
      </c>
      <c r="G146" s="234"/>
      <c r="H146" s="173">
        <f>H147</f>
        <v>0</v>
      </c>
      <c r="I146" s="173"/>
      <c r="J146" s="173">
        <f>J147</f>
        <v>0</v>
      </c>
    </row>
    <row r="147" spans="2:10" ht="27.75" hidden="1" customHeight="1">
      <c r="B147" s="272" t="s">
        <v>319</v>
      </c>
      <c r="C147" s="281" t="s">
        <v>536</v>
      </c>
      <c r="D147" s="234" t="s">
        <v>388</v>
      </c>
      <c r="E147" s="234" t="s">
        <v>355</v>
      </c>
      <c r="F147" s="234" t="s">
        <v>516</v>
      </c>
      <c r="G147" s="234" t="s">
        <v>537</v>
      </c>
      <c r="H147" s="173"/>
      <c r="I147" s="173"/>
      <c r="J147" s="173"/>
    </row>
    <row r="148" spans="2:10" s="274" customFormat="1" ht="27.75" hidden="1" customHeight="1">
      <c r="B148" s="271" t="s">
        <v>517</v>
      </c>
      <c r="C148" s="139" t="s">
        <v>536</v>
      </c>
      <c r="D148" s="301" t="s">
        <v>388</v>
      </c>
      <c r="E148" s="301" t="s">
        <v>388</v>
      </c>
      <c r="F148" s="301"/>
      <c r="G148" s="301"/>
      <c r="H148" s="302">
        <f>H149</f>
        <v>0</v>
      </c>
      <c r="I148" s="302"/>
      <c r="J148" s="302">
        <f>J149</f>
        <v>0</v>
      </c>
    </row>
    <row r="149" spans="2:10" ht="27.75" hidden="1" customHeight="1">
      <c r="B149" s="272" t="s">
        <v>509</v>
      </c>
      <c r="C149" s="281" t="s">
        <v>536</v>
      </c>
      <c r="D149" s="234" t="s">
        <v>388</v>
      </c>
      <c r="E149" s="234" t="s">
        <v>388</v>
      </c>
      <c r="F149" s="234" t="s">
        <v>322</v>
      </c>
      <c r="G149" s="234"/>
      <c r="H149" s="173">
        <f>H150</f>
        <v>0</v>
      </c>
      <c r="I149" s="173"/>
      <c r="J149" s="173">
        <f>J150</f>
        <v>0</v>
      </c>
    </row>
    <row r="150" spans="2:10" ht="125.25" hidden="1" customHeight="1">
      <c r="B150" s="272" t="s">
        <v>518</v>
      </c>
      <c r="C150" s="281" t="s">
        <v>536</v>
      </c>
      <c r="D150" s="234" t="s">
        <v>388</v>
      </c>
      <c r="E150" s="234" t="s">
        <v>388</v>
      </c>
      <c r="F150" s="234" t="s">
        <v>519</v>
      </c>
      <c r="G150" s="234"/>
      <c r="H150" s="173">
        <f>H151</f>
        <v>0</v>
      </c>
      <c r="I150" s="173"/>
      <c r="J150" s="173">
        <f>J151</f>
        <v>0</v>
      </c>
    </row>
    <row r="151" spans="2:10" ht="27.75" hidden="1" customHeight="1">
      <c r="B151" s="214" t="s">
        <v>550</v>
      </c>
      <c r="C151" s="281" t="s">
        <v>536</v>
      </c>
      <c r="D151" s="234" t="s">
        <v>388</v>
      </c>
      <c r="E151" s="234" t="s">
        <v>388</v>
      </c>
      <c r="F151" s="234" t="s">
        <v>482</v>
      </c>
      <c r="G151" s="234" t="s">
        <v>416</v>
      </c>
      <c r="H151" s="173"/>
      <c r="I151" s="173"/>
      <c r="J151" s="173"/>
    </row>
    <row r="152" spans="2:10" s="263" customFormat="1" ht="20.25" customHeight="1">
      <c r="B152" s="266" t="s">
        <v>395</v>
      </c>
      <c r="C152" s="139" t="s">
        <v>536</v>
      </c>
      <c r="D152" s="240" t="s">
        <v>357</v>
      </c>
      <c r="E152" s="240"/>
      <c r="F152" s="240"/>
      <c r="G152" s="240"/>
      <c r="H152" s="156">
        <f>H153</f>
        <v>3</v>
      </c>
      <c r="I152" s="156"/>
      <c r="J152" s="156">
        <f>J153</f>
        <v>3</v>
      </c>
    </row>
    <row r="153" spans="2:10" s="263" customFormat="1" ht="25.5">
      <c r="B153" s="271" t="s">
        <v>540</v>
      </c>
      <c r="C153" s="139" t="s">
        <v>536</v>
      </c>
      <c r="D153" s="240" t="s">
        <v>357</v>
      </c>
      <c r="E153" s="240" t="s">
        <v>357</v>
      </c>
      <c r="F153" s="240"/>
      <c r="G153" s="240"/>
      <c r="H153" s="156">
        <f>H154+H157</f>
        <v>3</v>
      </c>
      <c r="I153" s="156"/>
      <c r="J153" s="156">
        <f>J154+J157</f>
        <v>3</v>
      </c>
    </row>
    <row r="154" spans="2:10" s="274" customFormat="1" ht="28.5" customHeight="1">
      <c r="B154" s="271" t="s">
        <v>450</v>
      </c>
      <c r="C154" s="139" t="s">
        <v>536</v>
      </c>
      <c r="D154" s="240" t="s">
        <v>357</v>
      </c>
      <c r="E154" s="240" t="s">
        <v>357</v>
      </c>
      <c r="F154" s="240" t="s">
        <v>24</v>
      </c>
      <c r="G154" s="240"/>
      <c r="H154" s="156">
        <f>H155</f>
        <v>3</v>
      </c>
      <c r="I154" s="156"/>
      <c r="J154" s="156">
        <f>J155</f>
        <v>3</v>
      </c>
    </row>
    <row r="155" spans="2:10" ht="40.5" customHeight="1">
      <c r="B155" s="220" t="s">
        <v>304</v>
      </c>
      <c r="C155" s="281" t="s">
        <v>536</v>
      </c>
      <c r="D155" s="169" t="s">
        <v>357</v>
      </c>
      <c r="E155" s="169" t="s">
        <v>357</v>
      </c>
      <c r="F155" s="169" t="s">
        <v>452</v>
      </c>
      <c r="G155" s="169"/>
      <c r="H155" s="159">
        <f>H156</f>
        <v>3</v>
      </c>
      <c r="I155" s="159"/>
      <c r="J155" s="159">
        <f>J156</f>
        <v>3</v>
      </c>
    </row>
    <row r="156" spans="2:10" ht="33.75" customHeight="1">
      <c r="B156" s="214" t="s">
        <v>550</v>
      </c>
      <c r="C156" s="283" t="s">
        <v>536</v>
      </c>
      <c r="D156" s="288" t="s">
        <v>357</v>
      </c>
      <c r="E156" s="288" t="s">
        <v>357</v>
      </c>
      <c r="F156" s="234" t="s">
        <v>452</v>
      </c>
      <c r="G156" s="288" t="s">
        <v>416</v>
      </c>
      <c r="H156" s="315">
        <v>3</v>
      </c>
      <c r="I156" s="315"/>
      <c r="J156" s="315">
        <v>3</v>
      </c>
    </row>
    <row r="157" spans="2:10" s="274" customFormat="1" ht="30" hidden="1" customHeight="1">
      <c r="B157" s="266"/>
      <c r="C157" s="141"/>
      <c r="D157" s="240"/>
      <c r="E157" s="240"/>
      <c r="F157" s="240"/>
      <c r="G157" s="240"/>
      <c r="H157" s="156"/>
      <c r="I157" s="156"/>
      <c r="J157" s="156"/>
    </row>
    <row r="158" spans="2:10" ht="39.75" hidden="1" customHeight="1">
      <c r="B158" s="267"/>
      <c r="C158" s="146"/>
      <c r="D158" s="169"/>
      <c r="E158" s="169"/>
      <c r="F158" s="169"/>
      <c r="G158" s="169"/>
      <c r="H158" s="159"/>
      <c r="I158" s="159"/>
      <c r="J158" s="159"/>
    </row>
    <row r="159" spans="2:10" ht="54" hidden="1" customHeight="1">
      <c r="B159" s="273"/>
      <c r="C159" s="146"/>
      <c r="D159" s="169"/>
      <c r="E159" s="169"/>
      <c r="F159" s="169"/>
      <c r="G159" s="169"/>
      <c r="H159" s="159"/>
      <c r="I159" s="159"/>
      <c r="J159" s="159"/>
    </row>
    <row r="160" spans="2:10" ht="32.25" hidden="1" customHeight="1">
      <c r="B160" s="214"/>
      <c r="C160" s="146"/>
      <c r="D160" s="169"/>
      <c r="E160" s="169"/>
      <c r="F160" s="169"/>
      <c r="G160" s="169"/>
      <c r="H160" s="159"/>
      <c r="I160" s="159"/>
      <c r="J160" s="159"/>
    </row>
    <row r="161" spans="2:10" ht="63.75" hidden="1" customHeight="1">
      <c r="B161" s="273"/>
      <c r="C161" s="146"/>
      <c r="D161" s="169"/>
      <c r="E161" s="169"/>
      <c r="F161" s="169"/>
      <c r="G161" s="169"/>
      <c r="H161" s="159"/>
      <c r="I161" s="159"/>
      <c r="J161" s="159"/>
    </row>
    <row r="162" spans="2:10" ht="30.75" hidden="1" customHeight="1">
      <c r="B162" s="214"/>
      <c r="C162" s="146"/>
      <c r="D162" s="169"/>
      <c r="E162" s="169"/>
      <c r="F162" s="169"/>
      <c r="G162" s="169"/>
      <c r="H162" s="159"/>
      <c r="I162" s="159"/>
      <c r="J162" s="159"/>
    </row>
    <row r="163" spans="2:10" ht="24" hidden="1" customHeight="1" thickBot="1">
      <c r="B163" s="264"/>
      <c r="C163" s="145"/>
      <c r="D163" s="270"/>
      <c r="E163" s="270"/>
      <c r="F163" s="270"/>
      <c r="G163" s="270"/>
      <c r="H163" s="284"/>
      <c r="I163" s="284"/>
      <c r="J163" s="284"/>
    </row>
    <row r="164" spans="2:10" ht="20.25" hidden="1" customHeight="1">
      <c r="B164" s="228"/>
      <c r="C164" s="145"/>
      <c r="D164" s="145"/>
      <c r="E164" s="145"/>
      <c r="F164" s="145"/>
      <c r="G164" s="145"/>
      <c r="H164" s="158"/>
      <c r="I164" s="158"/>
      <c r="J164" s="158"/>
    </row>
    <row r="165" spans="2:10" ht="24.75" hidden="1" customHeight="1">
      <c r="B165" s="218"/>
      <c r="C165" s="281"/>
      <c r="D165" s="169"/>
      <c r="E165" s="169"/>
      <c r="F165" s="169"/>
      <c r="G165" s="169"/>
      <c r="H165" s="159"/>
      <c r="I165" s="159"/>
      <c r="J165" s="159"/>
    </row>
    <row r="166" spans="2:10" ht="30.75" hidden="1" customHeight="1">
      <c r="B166" s="215"/>
      <c r="C166" s="281"/>
      <c r="D166" s="167"/>
      <c r="E166" s="167"/>
      <c r="F166" s="167"/>
      <c r="G166" s="167"/>
      <c r="H166" s="159"/>
      <c r="I166" s="156"/>
      <c r="J166" s="159"/>
    </row>
    <row r="167" spans="2:10" ht="83.25" hidden="1" customHeight="1">
      <c r="B167" s="218"/>
      <c r="C167" s="281"/>
      <c r="D167" s="169"/>
      <c r="E167" s="169"/>
      <c r="F167" s="169"/>
      <c r="G167" s="169"/>
      <c r="H167" s="159"/>
      <c r="I167" s="159"/>
      <c r="J167" s="159"/>
    </row>
    <row r="168" spans="2:10" ht="39" hidden="1" customHeight="1">
      <c r="B168" s="241"/>
      <c r="C168" s="281"/>
      <c r="D168" s="169"/>
      <c r="E168" s="169"/>
      <c r="F168" s="169"/>
      <c r="G168" s="169"/>
      <c r="H168" s="159"/>
      <c r="I168" s="159"/>
      <c r="J168" s="159"/>
    </row>
    <row r="169" spans="2:10" ht="33" hidden="1" customHeight="1">
      <c r="B169" s="214"/>
      <c r="C169" s="281"/>
      <c r="D169" s="169"/>
      <c r="E169" s="169"/>
      <c r="F169" s="169"/>
      <c r="G169" s="169"/>
      <c r="H169" s="159"/>
      <c r="I169" s="159"/>
      <c r="J169" s="159"/>
    </row>
    <row r="170" spans="2:10" ht="30.75" hidden="1" customHeight="1">
      <c r="B170" s="289"/>
      <c r="C170" s="139"/>
      <c r="D170" s="240"/>
      <c r="E170" s="240"/>
      <c r="F170" s="240"/>
      <c r="G170" s="240"/>
      <c r="H170" s="156"/>
      <c r="I170" s="156"/>
      <c r="J170" s="156"/>
    </row>
    <row r="171" spans="2:10" ht="29.25" hidden="1" customHeight="1">
      <c r="B171" s="241"/>
      <c r="C171" s="281"/>
      <c r="D171" s="169"/>
      <c r="E171" s="169"/>
      <c r="F171" s="169"/>
      <c r="G171" s="169"/>
      <c r="H171" s="159"/>
      <c r="I171" s="159"/>
      <c r="J171" s="159"/>
    </row>
    <row r="172" spans="2:10" ht="54" hidden="1" customHeight="1">
      <c r="B172" s="237"/>
      <c r="C172" s="281"/>
      <c r="D172" s="169"/>
      <c r="E172" s="169"/>
      <c r="F172" s="169"/>
      <c r="G172" s="169"/>
      <c r="H172" s="159"/>
      <c r="I172" s="159"/>
      <c r="J172" s="159"/>
    </row>
    <row r="173" spans="2:10" ht="30.75" hidden="1" customHeight="1">
      <c r="B173" s="214"/>
      <c r="C173" s="281"/>
      <c r="D173" s="169"/>
      <c r="E173" s="169"/>
      <c r="F173" s="169"/>
      <c r="G173" s="169"/>
      <c r="H173" s="159"/>
      <c r="I173" s="159"/>
      <c r="J173" s="159"/>
    </row>
    <row r="174" spans="2:10" hidden="1">
      <c r="B174" s="237"/>
      <c r="C174" s="281"/>
      <c r="D174" s="169"/>
      <c r="E174" s="169"/>
      <c r="F174" s="169"/>
      <c r="G174" s="169"/>
      <c r="H174" s="159"/>
      <c r="I174" s="159"/>
      <c r="J174" s="159"/>
    </row>
    <row r="175" spans="2:10" s="274" customFormat="1" ht="27.75" hidden="1" customHeight="1">
      <c r="B175" s="335"/>
      <c r="C175" s="139"/>
      <c r="D175" s="240"/>
      <c r="E175" s="240"/>
      <c r="F175" s="240"/>
      <c r="G175" s="240"/>
      <c r="H175" s="156"/>
      <c r="I175" s="156"/>
      <c r="J175" s="156"/>
    </row>
    <row r="176" spans="2:10" s="274" customFormat="1" hidden="1">
      <c r="B176" s="335"/>
      <c r="C176" s="139"/>
      <c r="D176" s="240"/>
      <c r="E176" s="240"/>
      <c r="F176" s="240"/>
      <c r="G176" s="240"/>
      <c r="H176" s="156"/>
      <c r="I176" s="156"/>
      <c r="J176" s="156"/>
    </row>
    <row r="177" spans="2:10" ht="66" hidden="1" customHeight="1">
      <c r="B177" s="237"/>
      <c r="C177" s="281"/>
      <c r="D177" s="169"/>
      <c r="E177" s="169"/>
      <c r="F177" s="169"/>
      <c r="G177" s="169"/>
      <c r="H177" s="159"/>
      <c r="I177" s="159"/>
      <c r="J177" s="159"/>
    </row>
    <row r="178" spans="2:10" ht="30.75" hidden="1" customHeight="1">
      <c r="B178" s="214"/>
      <c r="C178" s="281"/>
      <c r="D178" s="169"/>
      <c r="E178" s="169"/>
      <c r="F178" s="169"/>
      <c r="G178" s="169"/>
      <c r="H178" s="159"/>
      <c r="I178" s="159"/>
      <c r="J178" s="159"/>
    </row>
    <row r="179" spans="2:10" ht="25.5" hidden="1">
      <c r="B179" s="332" t="s">
        <v>509</v>
      </c>
      <c r="C179" s="139" t="s">
        <v>536</v>
      </c>
      <c r="D179" s="333" t="s">
        <v>365</v>
      </c>
      <c r="E179" s="333" t="s">
        <v>385</v>
      </c>
      <c r="F179" s="333" t="s">
        <v>510</v>
      </c>
      <c r="G179" s="333"/>
      <c r="H179" s="334"/>
      <c r="I179" s="334"/>
      <c r="J179" s="334"/>
    </row>
    <row r="180" spans="2:10" ht="51" hidden="1">
      <c r="B180" s="215" t="s">
        <v>511</v>
      </c>
      <c r="C180" s="139" t="s">
        <v>536</v>
      </c>
      <c r="D180" s="208" t="s">
        <v>365</v>
      </c>
      <c r="E180" s="208" t="s">
        <v>385</v>
      </c>
      <c r="F180" s="208" t="s">
        <v>512</v>
      </c>
      <c r="G180" s="208" t="s">
        <v>473</v>
      </c>
      <c r="H180" s="171"/>
      <c r="I180" s="171"/>
      <c r="J180" s="171"/>
    </row>
    <row r="181" spans="2:10" ht="38.25" hidden="1">
      <c r="B181" s="230" t="s">
        <v>514</v>
      </c>
      <c r="C181" s="295" t="s">
        <v>536</v>
      </c>
      <c r="D181" s="235" t="s">
        <v>365</v>
      </c>
      <c r="E181" s="235" t="s">
        <v>385</v>
      </c>
      <c r="F181" s="235" t="s">
        <v>512</v>
      </c>
      <c r="G181" s="235" t="s">
        <v>515</v>
      </c>
      <c r="H181" s="236"/>
      <c r="I181" s="236"/>
      <c r="J181" s="236"/>
    </row>
    <row r="182" spans="2:10" s="300" customFormat="1" ht="19.5" customHeight="1">
      <c r="B182" s="352" t="s">
        <v>400</v>
      </c>
      <c r="C182" s="295" t="s">
        <v>536</v>
      </c>
      <c r="D182" s="353" t="s">
        <v>370</v>
      </c>
      <c r="E182" s="353"/>
      <c r="F182" s="353"/>
      <c r="G182" s="353"/>
      <c r="H182" s="354">
        <f>H189+H183</f>
        <v>2146.4</v>
      </c>
      <c r="I182" s="354"/>
      <c r="J182" s="354">
        <f>J189+J183</f>
        <v>1283.3</v>
      </c>
    </row>
    <row r="183" spans="2:10" s="274" customFormat="1" ht="19.5" customHeight="1">
      <c r="B183" s="266" t="s">
        <v>459</v>
      </c>
      <c r="C183" s="141" t="s">
        <v>536</v>
      </c>
      <c r="D183" s="209" t="s">
        <v>370</v>
      </c>
      <c r="E183" s="209" t="s">
        <v>352</v>
      </c>
      <c r="F183" s="209"/>
      <c r="G183" s="209"/>
      <c r="H183" s="210">
        <f>H184</f>
        <v>166.7</v>
      </c>
      <c r="I183" s="210"/>
      <c r="J183" s="210">
        <f>J184</f>
        <v>150.4</v>
      </c>
    </row>
    <row r="184" spans="2:10" s="300" customFormat="1" ht="19.5" customHeight="1">
      <c r="B184" s="266" t="s">
        <v>23</v>
      </c>
      <c r="C184" s="141" t="s">
        <v>536</v>
      </c>
      <c r="D184" s="209" t="s">
        <v>370</v>
      </c>
      <c r="E184" s="209" t="s">
        <v>352</v>
      </c>
      <c r="F184" s="209" t="s">
        <v>24</v>
      </c>
      <c r="G184" s="209"/>
      <c r="H184" s="210">
        <f>H185+H187</f>
        <v>166.7</v>
      </c>
      <c r="I184" s="210"/>
      <c r="J184" s="210">
        <f>J185+J187</f>
        <v>150.4</v>
      </c>
    </row>
    <row r="185" spans="2:10" s="300" customFormat="1" ht="66.75" customHeight="1">
      <c r="B185" s="267" t="s">
        <v>453</v>
      </c>
      <c r="C185" s="146" t="s">
        <v>536</v>
      </c>
      <c r="D185" s="355" t="s">
        <v>370</v>
      </c>
      <c r="E185" s="355" t="s">
        <v>352</v>
      </c>
      <c r="F185" s="355" t="s">
        <v>451</v>
      </c>
      <c r="G185" s="355"/>
      <c r="H185" s="356">
        <f>H186</f>
        <v>148.69999999999999</v>
      </c>
      <c r="I185" s="356"/>
      <c r="J185" s="356">
        <f>J186</f>
        <v>132.4</v>
      </c>
    </row>
    <row r="186" spans="2:10" s="300" customFormat="1" ht="29.25" customHeight="1">
      <c r="B186" s="267" t="s">
        <v>50</v>
      </c>
      <c r="C186" s="146" t="s">
        <v>536</v>
      </c>
      <c r="D186" s="355" t="s">
        <v>370</v>
      </c>
      <c r="E186" s="355" t="s">
        <v>352</v>
      </c>
      <c r="F186" s="355" t="s">
        <v>451</v>
      </c>
      <c r="G186" s="355" t="s">
        <v>198</v>
      </c>
      <c r="H186" s="356">
        <v>148.69999999999999</v>
      </c>
      <c r="I186" s="356"/>
      <c r="J186" s="356">
        <v>132.4</v>
      </c>
    </row>
    <row r="187" spans="2:10" s="300" customFormat="1" ht="98.25" customHeight="1">
      <c r="B187" s="267" t="s">
        <v>18</v>
      </c>
      <c r="C187" s="146" t="s">
        <v>536</v>
      </c>
      <c r="D187" s="355" t="s">
        <v>370</v>
      </c>
      <c r="E187" s="355" t="s">
        <v>352</v>
      </c>
      <c r="F187" s="355" t="s">
        <v>454</v>
      </c>
      <c r="G187" s="355"/>
      <c r="H187" s="356">
        <f>H188</f>
        <v>18</v>
      </c>
      <c r="I187" s="356"/>
      <c r="J187" s="356">
        <v>18</v>
      </c>
    </row>
    <row r="188" spans="2:10" s="300" customFormat="1" ht="31.5" customHeight="1">
      <c r="B188" s="267" t="s">
        <v>455</v>
      </c>
      <c r="C188" s="146" t="s">
        <v>536</v>
      </c>
      <c r="D188" s="355" t="s">
        <v>370</v>
      </c>
      <c r="E188" s="355" t="s">
        <v>352</v>
      </c>
      <c r="F188" s="355" t="s">
        <v>454</v>
      </c>
      <c r="G188" s="355" t="s">
        <v>198</v>
      </c>
      <c r="H188" s="356">
        <v>18</v>
      </c>
      <c r="I188" s="356"/>
      <c r="J188" s="356">
        <v>18</v>
      </c>
    </row>
    <row r="189" spans="2:10" s="300" customFormat="1">
      <c r="B189" s="217" t="s">
        <v>199</v>
      </c>
      <c r="C189" s="139" t="s">
        <v>536</v>
      </c>
      <c r="D189" s="209" t="s">
        <v>370</v>
      </c>
      <c r="E189" s="209" t="s">
        <v>355</v>
      </c>
      <c r="F189" s="209"/>
      <c r="G189" s="209"/>
      <c r="H189" s="351">
        <f>H190+H195</f>
        <v>1979.7</v>
      </c>
      <c r="I189" s="210"/>
      <c r="J189" s="351">
        <f>J190+J195</f>
        <v>1132.8999999999999</v>
      </c>
    </row>
    <row r="190" spans="2:10" ht="25.5">
      <c r="B190" s="214" t="s">
        <v>496</v>
      </c>
      <c r="C190" s="281" t="s">
        <v>536</v>
      </c>
      <c r="D190" s="172" t="s">
        <v>370</v>
      </c>
      <c r="E190" s="172" t="s">
        <v>355</v>
      </c>
      <c r="F190" s="152" t="s">
        <v>14</v>
      </c>
      <c r="G190" s="152"/>
      <c r="H190" s="366">
        <f>H191+H193</f>
        <v>88</v>
      </c>
      <c r="I190" s="336"/>
      <c r="J190" s="366">
        <f>J191+J193</f>
        <v>88</v>
      </c>
    </row>
    <row r="191" spans="2:10">
      <c r="B191" s="214" t="s">
        <v>200</v>
      </c>
      <c r="C191" s="281" t="s">
        <v>536</v>
      </c>
      <c r="D191" s="172" t="s">
        <v>370</v>
      </c>
      <c r="E191" s="172" t="s">
        <v>355</v>
      </c>
      <c r="F191" s="211" t="s">
        <v>15</v>
      </c>
      <c r="G191" s="211"/>
      <c r="H191" s="366">
        <f>H192</f>
        <v>38</v>
      </c>
      <c r="I191" s="336"/>
      <c r="J191" s="366">
        <f>J192</f>
        <v>38</v>
      </c>
    </row>
    <row r="192" spans="2:10" ht="25.5">
      <c r="B192" s="214" t="s">
        <v>50</v>
      </c>
      <c r="C192" s="146" t="s">
        <v>536</v>
      </c>
      <c r="D192" s="172" t="s">
        <v>370</v>
      </c>
      <c r="E192" s="172" t="s">
        <v>355</v>
      </c>
      <c r="F192" s="211" t="s">
        <v>15</v>
      </c>
      <c r="G192" s="211" t="s">
        <v>254</v>
      </c>
      <c r="H192" s="366">
        <v>38</v>
      </c>
      <c r="I192" s="336"/>
      <c r="J192" s="366">
        <v>38</v>
      </c>
    </row>
    <row r="193" spans="2:14" ht="57.75" customHeight="1">
      <c r="B193" s="214" t="s">
        <v>20</v>
      </c>
      <c r="C193" s="281" t="s">
        <v>536</v>
      </c>
      <c r="D193" s="172" t="s">
        <v>370</v>
      </c>
      <c r="E193" s="172" t="s">
        <v>355</v>
      </c>
      <c r="F193" s="211" t="s">
        <v>19</v>
      </c>
      <c r="G193" s="211"/>
      <c r="H193" s="366">
        <f>H194</f>
        <v>50</v>
      </c>
      <c r="I193" s="336"/>
      <c r="J193" s="366">
        <f>J194</f>
        <v>50</v>
      </c>
    </row>
    <row r="194" spans="2:14" ht="38.25" customHeight="1">
      <c r="B194" s="214" t="s">
        <v>50</v>
      </c>
      <c r="C194" s="281" t="s">
        <v>536</v>
      </c>
      <c r="D194" s="172" t="s">
        <v>370</v>
      </c>
      <c r="E194" s="172" t="s">
        <v>355</v>
      </c>
      <c r="F194" s="211" t="s">
        <v>19</v>
      </c>
      <c r="G194" s="211" t="s">
        <v>254</v>
      </c>
      <c r="H194" s="366">
        <v>50</v>
      </c>
      <c r="I194" s="336"/>
      <c r="J194" s="366">
        <v>50</v>
      </c>
    </row>
    <row r="195" spans="2:14" s="263" customFormat="1" ht="35.25" customHeight="1">
      <c r="B195" s="337" t="s">
        <v>16</v>
      </c>
      <c r="C195" s="139" t="s">
        <v>536</v>
      </c>
      <c r="D195" s="359" t="s">
        <v>370</v>
      </c>
      <c r="E195" s="359" t="s">
        <v>355</v>
      </c>
      <c r="F195" s="359" t="s">
        <v>17</v>
      </c>
      <c r="G195" s="359"/>
      <c r="H195" s="360">
        <f>H196+H198+H199</f>
        <v>1891.7</v>
      </c>
      <c r="I195" s="361"/>
      <c r="J195" s="360">
        <f>J196+J198+J199</f>
        <v>1044.8999999999999</v>
      </c>
    </row>
    <row r="196" spans="2:14" ht="145.5" customHeight="1">
      <c r="B196" s="215" t="s">
        <v>80</v>
      </c>
      <c r="C196" s="281" t="s">
        <v>536</v>
      </c>
      <c r="D196" s="208" t="s">
        <v>370</v>
      </c>
      <c r="E196" s="208" t="s">
        <v>355</v>
      </c>
      <c r="F196" s="208" t="s">
        <v>456</v>
      </c>
      <c r="G196" s="208"/>
      <c r="H196" s="313">
        <f>H197</f>
        <v>65</v>
      </c>
      <c r="I196" s="171"/>
      <c r="J196" s="313">
        <f>J197</f>
        <v>55.3</v>
      </c>
    </row>
    <row r="197" spans="2:14" ht="82.5" customHeight="1">
      <c r="B197" s="357" t="s">
        <v>411</v>
      </c>
      <c r="C197" s="283" t="s">
        <v>536</v>
      </c>
      <c r="D197" s="235" t="s">
        <v>370</v>
      </c>
      <c r="E197" s="235" t="s">
        <v>355</v>
      </c>
      <c r="F197" s="208" t="s">
        <v>456</v>
      </c>
      <c r="G197" s="235" t="s">
        <v>413</v>
      </c>
      <c r="H197" s="358">
        <v>65</v>
      </c>
      <c r="I197" s="236"/>
      <c r="J197" s="358">
        <v>55.3</v>
      </c>
    </row>
    <row r="198" spans="2:14" ht="30" customHeight="1">
      <c r="B198" s="357" t="s">
        <v>551</v>
      </c>
      <c r="C198" s="283" t="s">
        <v>536</v>
      </c>
      <c r="D198" s="235" t="s">
        <v>370</v>
      </c>
      <c r="E198" s="235" t="s">
        <v>355</v>
      </c>
      <c r="F198" s="208" t="s">
        <v>456</v>
      </c>
      <c r="G198" s="235" t="s">
        <v>416</v>
      </c>
      <c r="H198" s="358">
        <v>1780.7</v>
      </c>
      <c r="I198" s="236"/>
      <c r="J198" s="358">
        <v>976.8</v>
      </c>
    </row>
    <row r="199" spans="2:14" ht="77.25" customHeight="1">
      <c r="B199" s="215" t="s">
        <v>201</v>
      </c>
      <c r="C199" s="281" t="s">
        <v>536</v>
      </c>
      <c r="D199" s="208" t="s">
        <v>370</v>
      </c>
      <c r="E199" s="208" t="s">
        <v>355</v>
      </c>
      <c r="F199" s="208" t="s">
        <v>457</v>
      </c>
      <c r="G199" s="208"/>
      <c r="H199" s="313">
        <f>H200</f>
        <v>46</v>
      </c>
      <c r="I199" s="171"/>
      <c r="J199" s="313">
        <f>J200</f>
        <v>12.8</v>
      </c>
    </row>
    <row r="200" spans="2:14" ht="21" customHeight="1">
      <c r="B200" s="215" t="s">
        <v>312</v>
      </c>
      <c r="C200" s="281" t="s">
        <v>536</v>
      </c>
      <c r="D200" s="208" t="s">
        <v>370</v>
      </c>
      <c r="E200" s="208" t="s">
        <v>355</v>
      </c>
      <c r="F200" s="208" t="s">
        <v>457</v>
      </c>
      <c r="G200" s="208" t="s">
        <v>372</v>
      </c>
      <c r="H200" s="313">
        <v>46</v>
      </c>
      <c r="I200" s="171"/>
      <c r="J200" s="313">
        <v>12.8</v>
      </c>
    </row>
    <row r="201" spans="2:14" ht="0.75" hidden="1" customHeight="1">
      <c r="B201" s="266"/>
      <c r="C201" s="139"/>
      <c r="D201" s="209"/>
      <c r="E201" s="209"/>
      <c r="F201" s="209"/>
      <c r="G201" s="209"/>
      <c r="H201" s="210"/>
      <c r="I201" s="210"/>
      <c r="J201" s="156"/>
      <c r="K201" s="274"/>
      <c r="L201" s="274"/>
      <c r="M201" s="274"/>
      <c r="N201" s="274"/>
    </row>
    <row r="202" spans="2:14">
      <c r="B202" s="147"/>
      <c r="C202" s="147"/>
      <c r="D202" s="148"/>
      <c r="E202" s="148"/>
      <c r="F202" s="148"/>
      <c r="G202" s="148"/>
      <c r="H202" s="149"/>
      <c r="I202" s="149"/>
    </row>
    <row r="203" spans="2:14">
      <c r="B203" s="147"/>
      <c r="C203" s="147"/>
      <c r="D203" s="148"/>
      <c r="E203" s="148"/>
      <c r="F203" s="148"/>
      <c r="G203" s="148"/>
      <c r="H203" s="149"/>
      <c r="I203" s="149"/>
    </row>
    <row r="204" spans="2:14">
      <c r="B204" s="147"/>
      <c r="C204" s="147"/>
      <c r="D204" s="148"/>
      <c r="E204" s="148"/>
      <c r="F204" s="148"/>
      <c r="G204" s="148"/>
      <c r="H204" s="149"/>
      <c r="I204" s="149"/>
    </row>
    <row r="205" spans="2:14">
      <c r="B205" s="147"/>
      <c r="C205" s="147"/>
      <c r="D205" s="148"/>
      <c r="E205" s="148"/>
      <c r="F205" s="148"/>
      <c r="G205" s="148"/>
      <c r="H205" s="149"/>
      <c r="I205" s="149"/>
    </row>
    <row r="206" spans="2:14">
      <c r="B206" s="147"/>
      <c r="C206" s="147"/>
      <c r="D206" s="148"/>
      <c r="E206" s="148"/>
      <c r="F206" s="148"/>
      <c r="G206" s="148"/>
      <c r="H206" s="149"/>
      <c r="I206" s="149"/>
    </row>
    <row r="207" spans="2:14">
      <c r="B207" s="147"/>
      <c r="C207" s="147"/>
      <c r="D207" s="148"/>
      <c r="E207" s="148"/>
      <c r="F207" s="148"/>
      <c r="G207" s="148"/>
      <c r="H207" s="149"/>
      <c r="I207" s="149"/>
    </row>
    <row r="208" spans="2:14">
      <c r="B208" s="147"/>
      <c r="C208" s="147"/>
      <c r="D208" s="148"/>
      <c r="E208" s="148"/>
      <c r="F208" s="148"/>
      <c r="G208" s="148"/>
      <c r="H208" s="149"/>
      <c r="I208" s="149"/>
    </row>
    <row r="209" spans="2:9">
      <c r="B209" s="147"/>
      <c r="C209" s="147"/>
      <c r="D209" s="148"/>
      <c r="E209" s="148"/>
      <c r="F209" s="148"/>
      <c r="G209" s="148"/>
      <c r="H209" s="149"/>
      <c r="I209" s="149"/>
    </row>
    <row r="210" spans="2:9">
      <c r="B210" s="147"/>
      <c r="C210" s="147"/>
      <c r="D210" s="148"/>
      <c r="E210" s="148"/>
      <c r="F210" s="148"/>
      <c r="G210" s="148"/>
      <c r="H210" s="149"/>
      <c r="I210" s="149"/>
    </row>
    <row r="211" spans="2:9">
      <c r="B211" s="147"/>
      <c r="C211" s="147"/>
      <c r="D211" s="148"/>
      <c r="E211" s="148"/>
      <c r="F211" s="148"/>
      <c r="G211" s="148"/>
      <c r="H211" s="149"/>
      <c r="I211" s="149"/>
    </row>
    <row r="212" spans="2:9">
      <c r="B212" s="147"/>
      <c r="C212" s="147"/>
      <c r="D212" s="148"/>
      <c r="E212" s="148"/>
      <c r="F212" s="148"/>
      <c r="G212" s="148"/>
      <c r="H212" s="149"/>
      <c r="I212" s="149"/>
    </row>
    <row r="213" spans="2:9">
      <c r="B213" s="147"/>
      <c r="C213" s="147"/>
      <c r="D213" s="148"/>
      <c r="E213" s="148"/>
      <c r="F213" s="148"/>
      <c r="G213" s="148"/>
      <c r="H213" s="149"/>
      <c r="I213" s="149"/>
    </row>
    <row r="214" spans="2:9">
      <c r="B214" s="147"/>
      <c r="C214" s="147"/>
      <c r="D214" s="148"/>
      <c r="E214" s="148"/>
      <c r="F214" s="148"/>
      <c r="G214" s="148"/>
      <c r="H214" s="149"/>
      <c r="I214" s="149"/>
    </row>
    <row r="215" spans="2:9">
      <c r="B215" s="147"/>
      <c r="C215" s="147"/>
      <c r="D215" s="148"/>
      <c r="E215" s="148"/>
      <c r="F215" s="148"/>
      <c r="G215" s="148"/>
      <c r="H215" s="149"/>
      <c r="I215" s="149"/>
    </row>
    <row r="216" spans="2:9">
      <c r="B216" s="147"/>
      <c r="C216" s="147"/>
      <c r="D216" s="148"/>
      <c r="E216" s="148"/>
      <c r="F216" s="148"/>
      <c r="G216" s="148"/>
      <c r="H216" s="149"/>
      <c r="I216" s="149"/>
    </row>
    <row r="217" spans="2:9">
      <c r="B217" s="147"/>
      <c r="C217" s="147"/>
      <c r="D217" s="148"/>
      <c r="E217" s="148"/>
      <c r="F217" s="148"/>
      <c r="G217" s="148"/>
      <c r="H217" s="149"/>
      <c r="I217" s="149"/>
    </row>
    <row r="218" spans="2:9">
      <c r="B218" s="147"/>
      <c r="C218" s="147"/>
      <c r="D218" s="148"/>
      <c r="E218" s="148"/>
      <c r="F218" s="148"/>
      <c r="G218" s="148"/>
      <c r="H218" s="149"/>
      <c r="I218" s="149"/>
    </row>
    <row r="219" spans="2:9">
      <c r="B219" s="147"/>
      <c r="C219" s="147"/>
      <c r="D219" s="148"/>
      <c r="E219" s="148"/>
      <c r="F219" s="148"/>
      <c r="G219" s="148"/>
      <c r="H219" s="149"/>
      <c r="I219" s="149"/>
    </row>
    <row r="220" spans="2:9">
      <c r="B220" s="147"/>
      <c r="C220" s="147"/>
      <c r="D220" s="148"/>
      <c r="E220" s="148"/>
      <c r="F220" s="148"/>
      <c r="G220" s="148"/>
      <c r="H220" s="149"/>
      <c r="I220" s="149"/>
    </row>
    <row r="221" spans="2:9">
      <c r="B221" s="147"/>
      <c r="C221" s="147"/>
      <c r="D221" s="148"/>
      <c r="E221" s="148"/>
      <c r="F221" s="148"/>
      <c r="G221" s="148"/>
      <c r="H221" s="149"/>
      <c r="I221" s="149"/>
    </row>
    <row r="222" spans="2:9">
      <c r="B222" s="147"/>
      <c r="C222" s="147"/>
      <c r="D222" s="148"/>
      <c r="E222" s="148"/>
      <c r="F222" s="148"/>
      <c r="G222" s="148"/>
      <c r="H222" s="149"/>
      <c r="I222" s="149"/>
    </row>
    <row r="223" spans="2:9">
      <c r="B223" s="147"/>
      <c r="C223" s="147"/>
      <c r="D223" s="148"/>
      <c r="E223" s="148"/>
      <c r="F223" s="148"/>
      <c r="G223" s="148"/>
      <c r="H223" s="149"/>
      <c r="I223" s="149"/>
    </row>
    <row r="224" spans="2:9">
      <c r="B224" s="147"/>
      <c r="C224" s="147"/>
      <c r="D224" s="148"/>
      <c r="E224" s="148"/>
      <c r="F224" s="148"/>
      <c r="G224" s="148"/>
      <c r="H224" s="149"/>
      <c r="I224" s="149"/>
    </row>
    <row r="225" spans="2:9">
      <c r="B225" s="147"/>
      <c r="C225" s="147"/>
      <c r="D225" s="148"/>
      <c r="E225" s="148"/>
      <c r="F225" s="148"/>
      <c r="G225" s="148"/>
      <c r="H225" s="149"/>
      <c r="I225" s="149"/>
    </row>
    <row r="226" spans="2:9">
      <c r="B226" s="147"/>
      <c r="C226" s="147"/>
      <c r="D226" s="148"/>
      <c r="E226" s="148"/>
      <c r="F226" s="148"/>
      <c r="G226" s="148"/>
      <c r="H226" s="149"/>
      <c r="I226" s="149"/>
    </row>
    <row r="227" spans="2:9">
      <c r="B227" s="147"/>
      <c r="C227" s="147"/>
      <c r="D227" s="148"/>
      <c r="E227" s="148"/>
      <c r="F227" s="148"/>
      <c r="G227" s="148"/>
      <c r="H227" s="149"/>
      <c r="I227" s="149"/>
    </row>
    <row r="228" spans="2:9">
      <c r="B228" s="147"/>
      <c r="C228" s="147"/>
      <c r="D228" s="148"/>
      <c r="E228" s="148"/>
      <c r="F228" s="148"/>
      <c r="G228" s="148"/>
      <c r="H228" s="149"/>
      <c r="I228" s="149"/>
    </row>
    <row r="229" spans="2:9">
      <c r="D229" s="148"/>
      <c r="E229" s="148"/>
      <c r="F229" s="148"/>
      <c r="G229" s="148"/>
      <c r="H229" s="149"/>
      <c r="I229" s="149"/>
    </row>
    <row r="230" spans="2:9">
      <c r="D230" s="148"/>
      <c r="E230" s="148"/>
      <c r="F230" s="148"/>
      <c r="G230" s="148"/>
      <c r="H230" s="149"/>
      <c r="I230" s="149"/>
    </row>
    <row r="231" spans="2:9">
      <c r="D231" s="148"/>
      <c r="E231" s="148"/>
      <c r="F231" s="148"/>
      <c r="G231" s="148"/>
      <c r="H231" s="149"/>
      <c r="I231" s="149"/>
    </row>
    <row r="232" spans="2:9">
      <c r="D232" s="150"/>
      <c r="E232" s="150"/>
      <c r="F232" s="150"/>
      <c r="G232" s="150"/>
      <c r="H232" s="151"/>
      <c r="I232" s="151"/>
    </row>
    <row r="233" spans="2:9">
      <c r="D233" s="150"/>
      <c r="E233" s="150"/>
      <c r="F233" s="150"/>
      <c r="G233" s="150"/>
      <c r="H233" s="151"/>
      <c r="I233" s="151"/>
    </row>
    <row r="234" spans="2:9">
      <c r="D234" s="138"/>
      <c r="E234" s="138"/>
      <c r="F234" s="138"/>
      <c r="G234" s="138"/>
    </row>
    <row r="235" spans="2:9">
      <c r="D235" s="138"/>
      <c r="E235" s="138"/>
      <c r="F235" s="138"/>
      <c r="G235" s="138"/>
    </row>
    <row r="236" spans="2:9">
      <c r="D236" s="138"/>
      <c r="E236" s="138"/>
      <c r="F236" s="138"/>
      <c r="G236" s="138"/>
    </row>
    <row r="237" spans="2:9">
      <c r="D237" s="138"/>
      <c r="E237" s="138"/>
      <c r="F237" s="138"/>
      <c r="G237" s="138"/>
    </row>
    <row r="238" spans="2:9">
      <c r="D238" s="138"/>
      <c r="E238" s="138"/>
      <c r="F238" s="138"/>
      <c r="G238" s="138"/>
    </row>
    <row r="239" spans="2:9">
      <c r="D239" s="138"/>
      <c r="E239" s="138"/>
      <c r="F239" s="138"/>
      <c r="G239" s="138"/>
    </row>
    <row r="240" spans="2:9">
      <c r="D240" s="138"/>
      <c r="E240" s="138"/>
      <c r="F240" s="138"/>
      <c r="G240" s="138"/>
    </row>
    <row r="241" spans="4:7">
      <c r="D241" s="138"/>
      <c r="E241" s="138"/>
      <c r="F241" s="138"/>
      <c r="G241" s="138"/>
    </row>
    <row r="242" spans="4:7">
      <c r="D242" s="138"/>
      <c r="E242" s="138"/>
      <c r="F242" s="138"/>
      <c r="G242" s="138"/>
    </row>
    <row r="243" spans="4:7">
      <c r="D243" s="138"/>
      <c r="E243" s="138"/>
      <c r="F243" s="138"/>
      <c r="G243" s="138"/>
    </row>
    <row r="244" spans="4:7">
      <c r="D244" s="138"/>
      <c r="E244" s="138"/>
      <c r="F244" s="138"/>
      <c r="G244" s="138"/>
    </row>
    <row r="245" spans="4:7">
      <c r="D245" s="138"/>
      <c r="E245" s="138"/>
      <c r="F245" s="138"/>
      <c r="G245" s="138"/>
    </row>
    <row r="246" spans="4:7">
      <c r="D246" s="138"/>
      <c r="E246" s="138"/>
      <c r="F246" s="138"/>
      <c r="G246" s="138"/>
    </row>
    <row r="247" spans="4:7">
      <c r="D247" s="138"/>
      <c r="E247" s="138"/>
      <c r="F247" s="138"/>
      <c r="G247" s="138"/>
    </row>
    <row r="248" spans="4:7">
      <c r="D248" s="138"/>
      <c r="E248" s="138"/>
      <c r="F248" s="138"/>
      <c r="G248" s="138"/>
    </row>
    <row r="249" spans="4:7">
      <c r="D249" s="138"/>
      <c r="E249" s="138"/>
      <c r="F249" s="138"/>
      <c r="G249" s="138"/>
    </row>
    <row r="250" spans="4:7">
      <c r="D250" s="138"/>
      <c r="E250" s="138"/>
      <c r="F250" s="138"/>
      <c r="G250" s="138"/>
    </row>
    <row r="251" spans="4:7">
      <c r="D251" s="138"/>
      <c r="E251" s="138"/>
      <c r="F251" s="138"/>
      <c r="G251" s="138"/>
    </row>
    <row r="252" spans="4:7">
      <c r="D252" s="138"/>
      <c r="E252" s="138"/>
      <c r="F252" s="138"/>
      <c r="G252" s="138"/>
    </row>
    <row r="253" spans="4:7">
      <c r="D253" s="138"/>
      <c r="E253" s="138"/>
      <c r="F253" s="138"/>
      <c r="G253" s="138"/>
    </row>
    <row r="254" spans="4:7">
      <c r="D254" s="138"/>
      <c r="E254" s="138"/>
      <c r="F254" s="138"/>
      <c r="G254" s="138"/>
    </row>
    <row r="255" spans="4:7">
      <c r="D255" s="138"/>
      <c r="E255" s="138"/>
      <c r="F255" s="138"/>
      <c r="G255" s="138"/>
    </row>
    <row r="256" spans="4:7">
      <c r="D256" s="138"/>
      <c r="E256" s="138"/>
      <c r="F256" s="138"/>
      <c r="G256" s="138"/>
    </row>
    <row r="257" spans="4:7">
      <c r="D257" s="138"/>
      <c r="E257" s="138"/>
      <c r="F257" s="138"/>
      <c r="G257" s="138"/>
    </row>
    <row r="258" spans="4:7">
      <c r="D258" s="138"/>
      <c r="E258" s="138"/>
      <c r="F258" s="138"/>
      <c r="G258" s="138"/>
    </row>
    <row r="259" spans="4:7">
      <c r="D259" s="138"/>
      <c r="E259" s="138"/>
      <c r="F259" s="138"/>
      <c r="G259" s="138"/>
    </row>
  </sheetData>
  <mergeCells count="11">
    <mergeCell ref="H1:J1"/>
    <mergeCell ref="B4:J5"/>
    <mergeCell ref="D8:D9"/>
    <mergeCell ref="B8:B9"/>
    <mergeCell ref="G8:G9"/>
    <mergeCell ref="F8:F9"/>
    <mergeCell ref="E8:E9"/>
    <mergeCell ref="B2:K2"/>
    <mergeCell ref="B3:K3"/>
    <mergeCell ref="H8:J8"/>
    <mergeCell ref="C8:C9"/>
  </mergeCells>
  <phoneticPr fontId="25" type="noConversion"/>
  <pageMargins left="0.39370078740157483" right="0.39370078740157483" top="0.39370078740157483" bottom="0.19685039370078741" header="0.51181102362204722" footer="0.51181102362204722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tabSelected="1" topLeftCell="A4" zoomScale="150" zoomScaleNormal="150" workbookViewId="0">
      <selection activeCell="E7" sqref="E7"/>
    </sheetView>
  </sheetViews>
  <sheetFormatPr defaultRowHeight="12.75"/>
  <cols>
    <col min="1" max="1" width="2.140625" style="137" customWidth="1"/>
    <col min="2" max="2" width="29.28515625" style="137" customWidth="1"/>
    <col min="3" max="3" width="25.28515625" style="137" customWidth="1"/>
    <col min="4" max="4" width="20.85546875" style="137" customWidth="1"/>
    <col min="5" max="5" width="18.42578125" style="137" customWidth="1"/>
    <col min="6" max="6" width="8.7109375" style="137" hidden="1" customWidth="1"/>
    <col min="7" max="7" width="7.5703125" style="137" hidden="1" customWidth="1"/>
    <col min="8" max="8" width="1.5703125" style="137" hidden="1" customWidth="1"/>
    <col min="9" max="16384" width="9.140625" style="137"/>
  </cols>
  <sheetData>
    <row r="1" spans="1:10">
      <c r="C1" s="393" t="s">
        <v>293</v>
      </c>
      <c r="D1" s="393"/>
      <c r="E1" s="393"/>
      <c r="F1" s="174"/>
      <c r="G1" s="174"/>
      <c r="H1" s="174"/>
    </row>
    <row r="2" spans="1:10" ht="12.75" customHeight="1">
      <c r="A2" s="395" t="s">
        <v>83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ht="55.5" customHeight="1">
      <c r="B3" s="392" t="s">
        <v>217</v>
      </c>
      <c r="C3" s="392"/>
      <c r="D3" s="392"/>
      <c r="E3" s="392"/>
      <c r="F3" s="174"/>
      <c r="G3" s="175"/>
      <c r="H3" s="174"/>
    </row>
    <row r="4" spans="1:10">
      <c r="E4" s="176"/>
      <c r="F4" s="390"/>
      <c r="G4" s="390"/>
      <c r="H4" s="390"/>
    </row>
    <row r="5" spans="1:10" ht="73.5" customHeight="1">
      <c r="B5" s="177" t="s">
        <v>345</v>
      </c>
      <c r="C5" s="205" t="s">
        <v>281</v>
      </c>
      <c r="D5" s="205" t="s">
        <v>218</v>
      </c>
      <c r="E5" s="205" t="s">
        <v>219</v>
      </c>
      <c r="F5" s="394"/>
      <c r="G5" s="394"/>
      <c r="H5" s="391"/>
    </row>
    <row r="6" spans="1:10" ht="49.5" customHeight="1">
      <c r="B6" s="279" t="s">
        <v>255</v>
      </c>
      <c r="C6" s="278" t="s">
        <v>277</v>
      </c>
      <c r="D6" s="317">
        <f>D7</f>
        <v>47.7</v>
      </c>
      <c r="E6" s="363">
        <f>E7</f>
        <v>-4876.8</v>
      </c>
      <c r="F6" s="286"/>
      <c r="G6" s="286"/>
      <c r="H6" s="285"/>
    </row>
    <row r="7" spans="1:10" ht="51" customHeight="1">
      <c r="B7" s="279" t="s">
        <v>377</v>
      </c>
      <c r="C7" s="278" t="s">
        <v>526</v>
      </c>
      <c r="D7" s="317">
        <v>47.7</v>
      </c>
      <c r="E7" s="316">
        <v>-4876.8</v>
      </c>
      <c r="F7" s="179"/>
      <c r="G7" s="180"/>
      <c r="H7" s="181"/>
    </row>
    <row r="8" spans="1:10" ht="25.5">
      <c r="B8" s="144" t="s">
        <v>483</v>
      </c>
      <c r="C8" s="275" t="s">
        <v>525</v>
      </c>
      <c r="D8" s="146" t="s">
        <v>220</v>
      </c>
      <c r="E8" s="146" t="s">
        <v>222</v>
      </c>
      <c r="F8" s="183"/>
      <c r="G8" s="180"/>
      <c r="H8" s="181"/>
    </row>
    <row r="9" spans="1:10" ht="25.5">
      <c r="B9" s="144" t="s">
        <v>484</v>
      </c>
      <c r="C9" s="275" t="s">
        <v>524</v>
      </c>
      <c r="D9" s="146" t="s">
        <v>220</v>
      </c>
      <c r="E9" s="146" t="s">
        <v>222</v>
      </c>
      <c r="F9" s="183"/>
      <c r="G9" s="180"/>
      <c r="H9" s="181"/>
    </row>
    <row r="10" spans="1:10" ht="25.5">
      <c r="B10" s="273" t="s">
        <v>531</v>
      </c>
      <c r="C10" s="275" t="s">
        <v>523</v>
      </c>
      <c r="D10" s="146" t="s">
        <v>220</v>
      </c>
      <c r="E10" s="146" t="s">
        <v>222</v>
      </c>
      <c r="F10" s="184"/>
      <c r="G10" s="180"/>
      <c r="H10" s="185"/>
    </row>
    <row r="11" spans="1:10" ht="44.25" customHeight="1">
      <c r="B11" s="273" t="s">
        <v>532</v>
      </c>
      <c r="C11" s="275" t="s">
        <v>533</v>
      </c>
      <c r="D11" s="146" t="s">
        <v>220</v>
      </c>
      <c r="E11" s="146" t="s">
        <v>222</v>
      </c>
      <c r="F11" s="184"/>
      <c r="G11" s="180"/>
      <c r="H11" s="185"/>
    </row>
    <row r="12" spans="1:10" ht="25.5">
      <c r="B12" s="144" t="s">
        <v>485</v>
      </c>
      <c r="C12" s="275" t="s">
        <v>522</v>
      </c>
      <c r="D12" s="146" t="s">
        <v>221</v>
      </c>
      <c r="E12" s="146" t="s">
        <v>223</v>
      </c>
      <c r="F12" s="184"/>
      <c r="G12" s="180"/>
      <c r="H12" s="178"/>
    </row>
    <row r="13" spans="1:10" ht="25.5">
      <c r="B13" s="144" t="s">
        <v>486</v>
      </c>
      <c r="C13" s="275" t="s">
        <v>521</v>
      </c>
      <c r="D13" s="146" t="s">
        <v>221</v>
      </c>
      <c r="E13" s="146" t="s">
        <v>223</v>
      </c>
      <c r="F13" s="184"/>
      <c r="G13" s="180"/>
      <c r="H13" s="185"/>
    </row>
    <row r="14" spans="1:10" ht="25.5">
      <c r="B14" s="144" t="s">
        <v>487</v>
      </c>
      <c r="C14" s="275" t="s">
        <v>520</v>
      </c>
      <c r="D14" s="146" t="s">
        <v>221</v>
      </c>
      <c r="E14" s="146" t="s">
        <v>223</v>
      </c>
      <c r="F14" s="186"/>
      <c r="G14" s="180"/>
      <c r="H14" s="185"/>
    </row>
    <row r="15" spans="1:10" ht="15" hidden="1">
      <c r="B15" s="144"/>
      <c r="C15" s="182"/>
      <c r="D15" s="146" t="s">
        <v>236</v>
      </c>
      <c r="E15" s="146" t="s">
        <v>237</v>
      </c>
      <c r="F15" s="184"/>
      <c r="G15" s="180"/>
      <c r="H15" s="181"/>
    </row>
    <row r="16" spans="1:10" ht="36" customHeight="1">
      <c r="B16" s="273" t="s">
        <v>529</v>
      </c>
      <c r="C16" s="275" t="s">
        <v>530</v>
      </c>
      <c r="D16" s="146" t="s">
        <v>221</v>
      </c>
      <c r="E16" s="146" t="s">
        <v>223</v>
      </c>
      <c r="F16" s="184"/>
      <c r="G16" s="187"/>
      <c r="H16" s="185"/>
    </row>
    <row r="17" spans="2:8" ht="33.75" customHeight="1">
      <c r="B17" s="266" t="s">
        <v>534</v>
      </c>
      <c r="C17" s="204"/>
      <c r="D17" s="204"/>
      <c r="E17" s="317">
        <v>55.1</v>
      </c>
      <c r="F17" s="184"/>
      <c r="G17" s="187"/>
      <c r="H17" s="185"/>
    </row>
    <row r="18" spans="2:8" ht="33.75" customHeight="1">
      <c r="B18" s="266" t="s">
        <v>535</v>
      </c>
      <c r="C18" s="266"/>
      <c r="D18" s="266"/>
      <c r="E18" s="317">
        <v>4931.8999999999996</v>
      </c>
      <c r="F18" s="184"/>
      <c r="G18" s="180"/>
      <c r="H18" s="185"/>
    </row>
    <row r="19" spans="2:8" ht="14.25">
      <c r="B19" s="147"/>
      <c r="C19" s="151"/>
      <c r="D19" s="151"/>
      <c r="F19" s="188"/>
      <c r="G19" s="189"/>
      <c r="H19" s="190"/>
    </row>
    <row r="20" spans="2:8">
      <c r="B20" s="147"/>
      <c r="C20" s="151"/>
      <c r="D20" s="151"/>
      <c r="F20" s="186"/>
      <c r="G20" s="187"/>
      <c r="H20" s="185"/>
    </row>
    <row r="21" spans="2:8" ht="15.75">
      <c r="B21" s="147"/>
      <c r="C21" s="151"/>
      <c r="D21" s="151"/>
      <c r="F21" s="188"/>
      <c r="G21" s="191"/>
      <c r="H21" s="192"/>
    </row>
    <row r="22" spans="2:8" ht="15">
      <c r="B22" s="147"/>
      <c r="C22" s="151"/>
      <c r="D22" s="151"/>
      <c r="F22" s="184"/>
      <c r="G22" s="180"/>
      <c r="H22" s="181"/>
    </row>
    <row r="23" spans="2:8">
      <c r="B23" s="147"/>
      <c r="C23" s="151"/>
      <c r="D23" s="151"/>
      <c r="F23" s="186"/>
      <c r="G23" s="180"/>
      <c r="H23" s="185"/>
    </row>
    <row r="24" spans="2:8">
      <c r="B24" s="147"/>
      <c r="C24" s="151"/>
      <c r="D24" s="151"/>
      <c r="F24" s="186"/>
      <c r="G24" s="180"/>
      <c r="H24" s="185"/>
    </row>
    <row r="25" spans="2:8" ht="15.75">
      <c r="B25" s="147"/>
      <c r="C25" s="151"/>
      <c r="D25" s="151"/>
      <c r="F25" s="193"/>
      <c r="G25" s="191"/>
      <c r="H25" s="190"/>
    </row>
    <row r="26" spans="2:8">
      <c r="B26" s="147"/>
      <c r="C26" s="151"/>
      <c r="D26" s="151"/>
      <c r="F26" s="184"/>
      <c r="G26" s="180"/>
      <c r="H26" s="185"/>
    </row>
    <row r="27" spans="2:8" ht="15.75">
      <c r="C27" s="151"/>
      <c r="D27" s="151"/>
      <c r="F27" s="194"/>
      <c r="G27" s="191"/>
      <c r="H27" s="190"/>
    </row>
    <row r="28" spans="2:8">
      <c r="C28" s="151"/>
      <c r="D28" s="151"/>
      <c r="F28" s="184"/>
      <c r="G28" s="180"/>
      <c r="H28" s="185"/>
    </row>
    <row r="29" spans="2:8" ht="15">
      <c r="C29" s="151"/>
      <c r="D29" s="151"/>
      <c r="F29" s="184"/>
      <c r="G29" s="180"/>
      <c r="H29" s="181"/>
    </row>
    <row r="30" spans="2:8">
      <c r="C30" s="151"/>
      <c r="D30" s="151"/>
      <c r="F30" s="184"/>
      <c r="G30" s="180"/>
      <c r="H30" s="185"/>
    </row>
    <row r="31" spans="2:8">
      <c r="F31" s="184"/>
      <c r="G31" s="180"/>
      <c r="H31" s="185"/>
    </row>
    <row r="32" spans="2:8">
      <c r="F32" s="184"/>
      <c r="G32" s="180"/>
      <c r="H32" s="195"/>
    </row>
    <row r="33" spans="6:8">
      <c r="F33" s="184"/>
      <c r="G33" s="180"/>
      <c r="H33" s="185"/>
    </row>
    <row r="34" spans="6:8">
      <c r="F34" s="184"/>
      <c r="G34" s="180"/>
      <c r="H34" s="185"/>
    </row>
    <row r="35" spans="6:8">
      <c r="F35" s="184"/>
      <c r="G35" s="180"/>
      <c r="H35" s="195"/>
    </row>
    <row r="36" spans="6:8">
      <c r="F36" s="184"/>
      <c r="G36" s="180"/>
      <c r="H36" s="185"/>
    </row>
    <row r="37" spans="6:8">
      <c r="F37" s="184"/>
      <c r="G37" s="180"/>
      <c r="H37" s="185"/>
    </row>
    <row r="38" spans="6:8">
      <c r="F38" s="184"/>
      <c r="G38" s="180"/>
      <c r="H38" s="185"/>
    </row>
    <row r="39" spans="6:8">
      <c r="F39" s="188"/>
      <c r="G39" s="196"/>
      <c r="H39" s="197"/>
    </row>
    <row r="40" spans="6:8">
      <c r="F40" s="188"/>
      <c r="G40" s="196"/>
      <c r="H40" s="197"/>
    </row>
    <row r="41" spans="6:8">
      <c r="F41" s="184"/>
      <c r="G41" s="180"/>
      <c r="H41" s="185"/>
    </row>
    <row r="42" spans="6:8">
      <c r="F42" s="184"/>
      <c r="G42" s="180"/>
      <c r="H42" s="185"/>
    </row>
    <row r="43" spans="6:8">
      <c r="F43" s="188"/>
      <c r="G43" s="196"/>
      <c r="H43" s="197"/>
    </row>
    <row r="44" spans="6:8">
      <c r="F44" s="188"/>
      <c r="G44" s="196"/>
      <c r="H44" s="197"/>
    </row>
    <row r="45" spans="6:8">
      <c r="F45" s="184"/>
      <c r="G45" s="180"/>
      <c r="H45" s="185"/>
    </row>
    <row r="46" spans="6:8">
      <c r="F46" s="184"/>
      <c r="G46" s="180"/>
      <c r="H46" s="185"/>
    </row>
    <row r="47" spans="6:8">
      <c r="F47" s="184"/>
      <c r="G47" s="180"/>
      <c r="H47" s="185"/>
    </row>
    <row r="48" spans="6:8">
      <c r="F48" s="198"/>
      <c r="G48" s="187"/>
      <c r="H48" s="197"/>
    </row>
    <row r="49" spans="6:8">
      <c r="F49" s="198"/>
      <c r="G49" s="187"/>
      <c r="H49" s="197"/>
    </row>
    <row r="50" spans="6:8" ht="14.25">
      <c r="F50" s="199"/>
      <c r="G50" s="200"/>
      <c r="H50" s="178"/>
    </row>
    <row r="51" spans="6:8" ht="15">
      <c r="F51" s="201"/>
      <c r="G51" s="202"/>
      <c r="H51" s="178"/>
    </row>
    <row r="52" spans="6:8">
      <c r="F52" s="203"/>
      <c r="G52" s="203"/>
      <c r="H52" s="203"/>
    </row>
    <row r="53" spans="6:8">
      <c r="F53" s="203"/>
      <c r="G53" s="203"/>
      <c r="H53" s="203"/>
    </row>
    <row r="54" spans="6:8">
      <c r="F54" s="203"/>
      <c r="G54" s="203"/>
      <c r="H54" s="203"/>
    </row>
  </sheetData>
  <mergeCells count="6">
    <mergeCell ref="H4:H5"/>
    <mergeCell ref="B3:E3"/>
    <mergeCell ref="C1:E1"/>
    <mergeCell ref="F4:F5"/>
    <mergeCell ref="G4:G5"/>
    <mergeCell ref="A2:J2"/>
  </mergeCells>
  <phoneticPr fontId="25" type="noConversion"/>
  <pageMargins left="0.78740157480314965" right="0.19685039370078741" top="0.39370078740157483" bottom="0.19685039370078741" header="0.51181102362204722" footer="0.51181102362204722"/>
  <pageSetup paperSize="9" scale="8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 (прил.1)</vt:lpstr>
      <vt:lpstr>Прил2</vt:lpstr>
      <vt:lpstr>Прил3</vt:lpstr>
      <vt:lpstr>'Доходы (прил.1)'!Область_печати</vt:lpstr>
      <vt:lpstr>Прил3!Область_печати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2015-10-21T12:36:52Z</cp:lastPrinted>
  <dcterms:created xsi:type="dcterms:W3CDTF">2008-05-22T10:15:17Z</dcterms:created>
  <dcterms:modified xsi:type="dcterms:W3CDTF">2015-10-21T12:37:21Z</dcterms:modified>
</cp:coreProperties>
</file>